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Dragt\OneDrive - MD2C\AAA_MD2C\Offerings\Data Science\Conditionele effecten\products\"/>
    </mc:Choice>
  </mc:AlternateContent>
  <xr:revisionPtr revIDLastSave="23" documentId="8_{5F1462E3-32C0-4FBA-BFE3-F691FC886ED4}" xr6:coauthVersionLast="43" xr6:coauthVersionMax="43" xr10:uidLastSave="{82D8290C-9B91-4D23-8C76-BF740F55F856}"/>
  <bookViews>
    <workbookView xWindow="-98" yWindow="-98" windowWidth="24496" windowHeight="15796" tabRatio="740" xr2:uid="{00000000-000D-0000-FFFF-FFFF00000000}"/>
  </bookViews>
  <sheets>
    <sheet name="Model14" sheetId="18" r:id="rId1"/>
    <sheet name="ConditionalEffect" sheetId="15" r:id="rId2"/>
    <sheet name="ModerationEffect" sheetId="20" r:id="rId3"/>
    <sheet name="ModeratedMediation" sheetId="11" r:id="rId4"/>
    <sheet name="Sources" sheetId="17" r:id="rId5"/>
  </sheet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1" l="1"/>
  <c r="B22" i="11"/>
  <c r="B20" i="11"/>
  <c r="B19" i="11"/>
  <c r="B23" i="20"/>
  <c r="B24" i="20"/>
  <c r="B25" i="20"/>
  <c r="B26" i="20"/>
  <c r="B27" i="20"/>
  <c r="B28" i="20"/>
  <c r="B29" i="20"/>
  <c r="B30" i="20"/>
  <c r="B31" i="20"/>
  <c r="B33" i="20"/>
  <c r="B34" i="20"/>
  <c r="B35" i="20"/>
  <c r="B36" i="20"/>
  <c r="B37" i="20"/>
  <c r="B38" i="20"/>
  <c r="B39" i="20"/>
  <c r="B40" i="20"/>
  <c r="B41" i="20"/>
  <c r="B22" i="20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38" i="15"/>
  <c r="B37" i="15"/>
  <c r="C47" i="20"/>
  <c r="C46" i="20"/>
  <c r="E45" i="20"/>
  <c r="D45" i="20"/>
  <c r="C29" i="20"/>
  <c r="C27" i="20"/>
  <c r="C26" i="20"/>
  <c r="D26" i="20"/>
  <c r="D37" i="20"/>
  <c r="C23" i="20"/>
  <c r="B1" i="20"/>
  <c r="C24" i="20"/>
  <c r="D24" i="20"/>
  <c r="D35" i="20"/>
  <c r="C25" i="20"/>
  <c r="C36" i="20"/>
  <c r="D23" i="20"/>
  <c r="D34" i="20"/>
  <c r="C34" i="20"/>
  <c r="C38" i="20"/>
  <c r="D27" i="20"/>
  <c r="D38" i="20"/>
  <c r="C40" i="20"/>
  <c r="D29" i="20"/>
  <c r="D40" i="20"/>
  <c r="C22" i="20"/>
  <c r="C30" i="20"/>
  <c r="C37" i="20"/>
  <c r="C35" i="20"/>
  <c r="C28" i="20"/>
  <c r="D25" i="20"/>
  <c r="D36" i="20"/>
  <c r="C33" i="20"/>
  <c r="D22" i="20"/>
  <c r="D33" i="20"/>
  <c r="D46" i="20"/>
  <c r="C39" i="20"/>
  <c r="D28" i="20"/>
  <c r="D39" i="20"/>
  <c r="C41" i="20"/>
  <c r="D30" i="20"/>
  <c r="D41" i="20"/>
  <c r="E47" i="20"/>
  <c r="D47" i="20"/>
  <c r="E46" i="20"/>
  <c r="B85" i="15"/>
  <c r="B111" i="15"/>
  <c r="B84" i="15"/>
  <c r="B83" i="15"/>
  <c r="C83" i="15"/>
  <c r="C109" i="15"/>
  <c r="B82" i="15"/>
  <c r="B108" i="15"/>
  <c r="B81" i="15"/>
  <c r="B107" i="15"/>
  <c r="B80" i="15"/>
  <c r="B79" i="15"/>
  <c r="C79" i="15"/>
  <c r="C105" i="15"/>
  <c r="B78" i="15"/>
  <c r="B104" i="15"/>
  <c r="B77" i="15"/>
  <c r="B103" i="15"/>
  <c r="B76" i="15"/>
  <c r="B75" i="15"/>
  <c r="C75" i="15"/>
  <c r="C101" i="15"/>
  <c r="B74" i="15"/>
  <c r="B100" i="15"/>
  <c r="B73" i="15"/>
  <c r="B99" i="15"/>
  <c r="B72" i="15"/>
  <c r="B71" i="15"/>
  <c r="C71" i="15"/>
  <c r="D71" i="15"/>
  <c r="D97" i="15"/>
  <c r="B70" i="15"/>
  <c r="B96" i="15"/>
  <c r="B69" i="15"/>
  <c r="B95" i="15"/>
  <c r="B68" i="15"/>
  <c r="B67" i="15"/>
  <c r="C67" i="15"/>
  <c r="C93" i="15"/>
  <c r="B66" i="15"/>
  <c r="B92" i="15"/>
  <c r="B65" i="15"/>
  <c r="B91" i="15"/>
  <c r="B64" i="15"/>
  <c r="B63" i="15"/>
  <c r="B89" i="15"/>
  <c r="B1" i="15"/>
  <c r="B97" i="15"/>
  <c r="C97" i="15"/>
  <c r="C78" i="15"/>
  <c r="C104" i="15"/>
  <c r="B105" i="15"/>
  <c r="C70" i="15"/>
  <c r="C96" i="15"/>
  <c r="D79" i="15"/>
  <c r="D105" i="15"/>
  <c r="B90" i="15"/>
  <c r="C64" i="15"/>
  <c r="B98" i="15"/>
  <c r="C72" i="15"/>
  <c r="B106" i="15"/>
  <c r="C80" i="15"/>
  <c r="B94" i="15"/>
  <c r="C68" i="15"/>
  <c r="C69" i="15"/>
  <c r="E71" i="15"/>
  <c r="B110" i="15"/>
  <c r="C84" i="15"/>
  <c r="C85" i="15"/>
  <c r="C66" i="15"/>
  <c r="D67" i="15"/>
  <c r="C74" i="15"/>
  <c r="D75" i="15"/>
  <c r="C82" i="15"/>
  <c r="D83" i="15"/>
  <c r="B93" i="15"/>
  <c r="B101" i="15"/>
  <c r="B109" i="15"/>
  <c r="B102" i="15"/>
  <c r="C76" i="15"/>
  <c r="C77" i="15"/>
  <c r="C65" i="15"/>
  <c r="C73" i="15"/>
  <c r="C81" i="15"/>
  <c r="D78" i="15"/>
  <c r="D104" i="15"/>
  <c r="D70" i="15"/>
  <c r="D96" i="15"/>
  <c r="E79" i="15"/>
  <c r="F79" i="15"/>
  <c r="C107" i="15"/>
  <c r="D81" i="15"/>
  <c r="C108" i="15"/>
  <c r="D82" i="15"/>
  <c r="D68" i="15"/>
  <c r="C94" i="15"/>
  <c r="E97" i="15"/>
  <c r="F71" i="15"/>
  <c r="E78" i="15"/>
  <c r="C99" i="15"/>
  <c r="D73" i="15"/>
  <c r="C111" i="15"/>
  <c r="D85" i="15"/>
  <c r="C92" i="15"/>
  <c r="D66" i="15"/>
  <c r="D72" i="15"/>
  <c r="C98" i="15"/>
  <c r="C103" i="15"/>
  <c r="D77" i="15"/>
  <c r="D101" i="15"/>
  <c r="E75" i="15"/>
  <c r="C91" i="15"/>
  <c r="D65" i="15"/>
  <c r="D76" i="15"/>
  <c r="C102" i="15"/>
  <c r="C100" i="15"/>
  <c r="D74" i="15"/>
  <c r="D80" i="15"/>
  <c r="C106" i="15"/>
  <c r="D64" i="15"/>
  <c r="C90" i="15"/>
  <c r="D109" i="15"/>
  <c r="E83" i="15"/>
  <c r="D93" i="15"/>
  <c r="E67" i="15"/>
  <c r="D84" i="15"/>
  <c r="C110" i="15"/>
  <c r="C95" i="15"/>
  <c r="D69" i="15"/>
  <c r="E70" i="15"/>
  <c r="F70" i="15"/>
  <c r="E105" i="15"/>
  <c r="E96" i="15"/>
  <c r="E77" i="15"/>
  <c r="D103" i="15"/>
  <c r="D92" i="15"/>
  <c r="E66" i="15"/>
  <c r="D108" i="15"/>
  <c r="E82" i="15"/>
  <c r="D110" i="15"/>
  <c r="E84" i="15"/>
  <c r="E64" i="15"/>
  <c r="D90" i="15"/>
  <c r="D102" i="15"/>
  <c r="E76" i="15"/>
  <c r="E73" i="15"/>
  <c r="D99" i="15"/>
  <c r="G71" i="15"/>
  <c r="F97" i="15"/>
  <c r="E69" i="15"/>
  <c r="D95" i="15"/>
  <c r="E93" i="15"/>
  <c r="F67" i="15"/>
  <c r="G79" i="15"/>
  <c r="F105" i="15"/>
  <c r="D100" i="15"/>
  <c r="E74" i="15"/>
  <c r="E65" i="15"/>
  <c r="D91" i="15"/>
  <c r="E101" i="15"/>
  <c r="F75" i="15"/>
  <c r="E85" i="15"/>
  <c r="D111" i="15"/>
  <c r="F78" i="15"/>
  <c r="E104" i="15"/>
  <c r="E81" i="15"/>
  <c r="D107" i="15"/>
  <c r="E109" i="15"/>
  <c r="F83" i="15"/>
  <c r="D106" i="15"/>
  <c r="E80" i="15"/>
  <c r="D98" i="15"/>
  <c r="E72" i="15"/>
  <c r="D94" i="15"/>
  <c r="E68" i="15"/>
  <c r="E98" i="15"/>
  <c r="F72" i="15"/>
  <c r="G75" i="15"/>
  <c r="F101" i="15"/>
  <c r="G67" i="15"/>
  <c r="F93" i="15"/>
  <c r="F104" i="15"/>
  <c r="G78" i="15"/>
  <c r="G97" i="15"/>
  <c r="H71" i="15"/>
  <c r="H97" i="15"/>
  <c r="E90" i="15"/>
  <c r="F64" i="15"/>
  <c r="E103" i="15"/>
  <c r="F77" i="15"/>
  <c r="G83" i="15"/>
  <c r="F109" i="15"/>
  <c r="F74" i="15"/>
  <c r="E100" i="15"/>
  <c r="F82" i="15"/>
  <c r="E108" i="15"/>
  <c r="E94" i="15"/>
  <c r="F68" i="15"/>
  <c r="E106" i="15"/>
  <c r="F80" i="15"/>
  <c r="E102" i="15"/>
  <c r="F76" i="15"/>
  <c r="E110" i="15"/>
  <c r="F84" i="15"/>
  <c r="F66" i="15"/>
  <c r="E92" i="15"/>
  <c r="E107" i="15"/>
  <c r="F81" i="15"/>
  <c r="E111" i="15"/>
  <c r="F85" i="15"/>
  <c r="F65" i="15"/>
  <c r="E91" i="15"/>
  <c r="G105" i="15"/>
  <c r="H79" i="15"/>
  <c r="H105" i="15"/>
  <c r="E95" i="15"/>
  <c r="F69" i="15"/>
  <c r="E99" i="15"/>
  <c r="F73" i="15"/>
  <c r="F96" i="15"/>
  <c r="G70" i="15"/>
  <c r="F111" i="15"/>
  <c r="G85" i="15"/>
  <c r="F94" i="15"/>
  <c r="G68" i="15"/>
  <c r="G104" i="15"/>
  <c r="H78" i="15"/>
  <c r="H104" i="15"/>
  <c r="G66" i="15"/>
  <c r="F92" i="15"/>
  <c r="F100" i="15"/>
  <c r="G74" i="15"/>
  <c r="G101" i="15"/>
  <c r="H75" i="15"/>
  <c r="H101" i="15"/>
  <c r="F99" i="15"/>
  <c r="G73" i="15"/>
  <c r="G96" i="15"/>
  <c r="H70" i="15"/>
  <c r="H96" i="15"/>
  <c r="F107" i="15"/>
  <c r="G81" i="15"/>
  <c r="F110" i="15"/>
  <c r="G84" i="15"/>
  <c r="F106" i="15"/>
  <c r="G80" i="15"/>
  <c r="F90" i="15"/>
  <c r="G64" i="15"/>
  <c r="F98" i="15"/>
  <c r="G72" i="15"/>
  <c r="F102" i="15"/>
  <c r="G76" i="15"/>
  <c r="F103" i="15"/>
  <c r="G77" i="15"/>
  <c r="F95" i="15"/>
  <c r="G69" i="15"/>
  <c r="F91" i="15"/>
  <c r="G65" i="15"/>
  <c r="F108" i="15"/>
  <c r="G82" i="15"/>
  <c r="G109" i="15"/>
  <c r="H83" i="15"/>
  <c r="H109" i="15"/>
  <c r="H67" i="15"/>
  <c r="H93" i="15"/>
  <c r="G93" i="15"/>
  <c r="G91" i="15"/>
  <c r="H65" i="15"/>
  <c r="H91" i="15"/>
  <c r="H80" i="15"/>
  <c r="H106" i="15"/>
  <c r="G106" i="15"/>
  <c r="H68" i="15"/>
  <c r="H94" i="15"/>
  <c r="G94" i="15"/>
  <c r="H72" i="15"/>
  <c r="H98" i="15"/>
  <c r="G98" i="15"/>
  <c r="G99" i="15"/>
  <c r="H73" i="15"/>
  <c r="H99" i="15"/>
  <c r="G108" i="15"/>
  <c r="H82" i="15"/>
  <c r="H108" i="15"/>
  <c r="G95" i="15"/>
  <c r="H69" i="15"/>
  <c r="H95" i="15"/>
  <c r="H76" i="15"/>
  <c r="H102" i="15"/>
  <c r="G102" i="15"/>
  <c r="H64" i="15"/>
  <c r="H90" i="15"/>
  <c r="G90" i="15"/>
  <c r="H84" i="15"/>
  <c r="H110" i="15"/>
  <c r="G110" i="15"/>
  <c r="G111" i="15"/>
  <c r="H85" i="15"/>
  <c r="H111" i="15"/>
  <c r="G103" i="15"/>
  <c r="H77" i="15"/>
  <c r="H103" i="15"/>
  <c r="G107" i="15"/>
  <c r="H81" i="15"/>
  <c r="H107" i="15"/>
  <c r="G100" i="15"/>
  <c r="H74" i="15"/>
  <c r="H100" i="15"/>
  <c r="G92" i="15"/>
  <c r="H66" i="15"/>
  <c r="H92" i="15"/>
  <c r="B30" i="11"/>
  <c r="B29" i="11"/>
  <c r="B28" i="11"/>
  <c r="C28" i="11"/>
  <c r="B27" i="11"/>
  <c r="B35" i="11"/>
  <c r="B1" i="11"/>
  <c r="C29" i="11"/>
  <c r="C37" i="11"/>
  <c r="C30" i="11"/>
  <c r="C38" i="11"/>
  <c r="D29" i="11"/>
  <c r="D37" i="11"/>
  <c r="C36" i="11"/>
  <c r="D28" i="11"/>
  <c r="B36" i="11"/>
  <c r="B38" i="11"/>
  <c r="B37" i="11"/>
  <c r="D30" i="11"/>
  <c r="D38" i="11"/>
  <c r="E29" i="11"/>
  <c r="E37" i="11"/>
  <c r="E28" i="11"/>
  <c r="D36" i="11"/>
  <c r="E30" i="11"/>
  <c r="E38" i="11"/>
  <c r="F29" i="11"/>
  <c r="F37" i="11"/>
  <c r="F28" i="11"/>
  <c r="F36" i="11"/>
  <c r="E36" i="11"/>
  <c r="F30" i="11"/>
  <c r="F38" i="11"/>
</calcChain>
</file>

<file path=xl/sharedStrings.xml><?xml version="1.0" encoding="utf-8"?>
<sst xmlns="http://schemas.openxmlformats.org/spreadsheetml/2006/main" count="98" uniqueCount="73">
  <si>
    <t>X</t>
  </si>
  <si>
    <t>Y</t>
  </si>
  <si>
    <t>M</t>
  </si>
  <si>
    <t>W</t>
  </si>
  <si>
    <t>95% CI Lower Limit</t>
  </si>
  <si>
    <t>95% CI Upper Limit</t>
  </si>
  <si>
    <t>Conditional Indirect Effect</t>
  </si>
  <si>
    <t>Point Estimate</t>
  </si>
  <si>
    <t>SE</t>
  </si>
  <si>
    <t>T</t>
  </si>
  <si>
    <t>p</t>
  </si>
  <si>
    <t>&lt;----</t>
  </si>
  <si>
    <t>Low IV/ Low Moderator</t>
  </si>
  <si>
    <t>High IV / Low Moderator</t>
  </si>
  <si>
    <t>Low IV / High Moderator</t>
  </si>
  <si>
    <t>High IV / High Moderator</t>
  </si>
  <si>
    <t>TRIM</t>
  </si>
  <si>
    <t>SLICE</t>
  </si>
  <si>
    <t>CLEAN</t>
  </si>
  <si>
    <t>Instructions:</t>
  </si>
  <si>
    <t>Y (DV)</t>
  </si>
  <si>
    <t>STEP 3: CHECK EXTREMES IV AND MODERATOR</t>
  </si>
  <si>
    <t>STEP 4: ADJUST EXTREMES IV AND MODERATOR WHEN NEEDED</t>
  </si>
  <si>
    <t>STEP 1: FILL OUT VARIABLE NAME</t>
  </si>
  <si>
    <t>STEP 2: COPY/PASTE FROM PROCESS</t>
  </si>
  <si>
    <t>Sources</t>
  </si>
  <si>
    <r>
      <t xml:space="preserve">Dawson, J. (n.d.). </t>
    </r>
    <r>
      <rPr>
        <i/>
        <sz val="11"/>
        <color theme="1"/>
        <rFont val="Calibri"/>
        <family val="2"/>
        <scheme val="minor"/>
      </rPr>
      <t>Interpreting interaction effects</t>
    </r>
    <r>
      <rPr>
        <sz val="11"/>
        <color theme="1"/>
        <rFont val="Calibri"/>
        <family val="2"/>
        <scheme val="minor"/>
      </rPr>
      <t>. Retrieved from http://www.jeremydawson.co.uk/slopes.htm</t>
    </r>
  </si>
  <si>
    <r>
      <t xml:space="preserve">DeCoster, J. (2009, 9 14). </t>
    </r>
    <r>
      <rPr>
        <i/>
        <sz val="11"/>
        <color theme="1"/>
        <rFont val="Calibri"/>
        <family val="2"/>
        <scheme val="minor"/>
      </rPr>
      <t>Graphing moderated mediation.</t>
    </r>
    <r>
      <rPr>
        <sz val="11"/>
        <color theme="1"/>
        <rFont val="Calibri"/>
        <family val="2"/>
        <scheme val="minor"/>
      </rPr>
      <t xml:space="preserve"> Retrieved from Microsoft Excel Spreadsheets: http://www.stat-help.com/spreadsheets.html</t>
    </r>
  </si>
  <si>
    <t>This document is inspired and based on prior work from:</t>
  </si>
  <si>
    <t>M (Mediator)</t>
  </si>
  <si>
    <t>W (Moderator)</t>
  </si>
  <si>
    <r>
      <t xml:space="preserve">Hayes, A. (2018). </t>
    </r>
    <r>
      <rPr>
        <i/>
        <sz val="11"/>
        <color theme="1"/>
        <rFont val="Calibri"/>
        <family val="2"/>
        <scheme val="minor"/>
      </rPr>
      <t>Introduction to Mediation, Moderation, and Conditional Process Analysis: A Regression-Based Approach.</t>
    </r>
    <r>
      <rPr>
        <sz val="11"/>
        <color theme="1"/>
        <rFont val="Calibri"/>
        <family val="2"/>
        <scheme val="minor"/>
      </rPr>
      <t xml:space="preserve"> New York: The Guildford Press.</t>
    </r>
  </si>
  <si>
    <t>Step 1: Fill out the variable names
Step 2: Copy/paste the "Conditional effects of the focal predictor at values of the moderator" data as values from the PROCESS output below.
Step 3: Adapt the graphs axes
Step 4: Controll the controll intervals</t>
  </si>
  <si>
    <t>Step 1: Fill out the variable names
Step 2: Copy/paste as values (or use "Keep text only" option) the "Data for visualizing the conditional effect of the focal predictor" part from the PROCESS output below.
Step 3: Control the extremes of the IV and Moderator
Step 4: Adjust the extremes of the IV and Moderator</t>
  </si>
  <si>
    <t>Focal Predictor (M)</t>
  </si>
  <si>
    <t>Moderator Variable(W)</t>
  </si>
  <si>
    <t>IN_Avg     Effect         se          t          p       LLCI       ULCI</t>
  </si>
  <si>
    <t xml:space="preserve">    -2.5080      .4953      .0712     6.9575      .0000      .3552      .6355</t>
  </si>
  <si>
    <t xml:space="preserve">    -2.2080      .4654      .0658     7.0692      .0000      .3358      .5950</t>
  </si>
  <si>
    <t xml:space="preserve">    -1.9080      .4355      .0606     7.1823      .0000      .3161      .5548</t>
  </si>
  <si>
    <t xml:space="preserve">    -1.6080      .4056      .0556     7.2907      .0000      .2961      .5151</t>
  </si>
  <si>
    <t xml:space="preserve">    -1.3080      .3756      .0509     7.3832      .0000      .2755      .4758</t>
  </si>
  <si>
    <t xml:space="preserve">    -1.0080      .3457      .0465     7.4410      .0000      .2543      .4372</t>
  </si>
  <si>
    <t xml:space="preserve">     -.7080      .3158      .0425     7.4334      .0000      .2322      .3994</t>
  </si>
  <si>
    <t xml:space="preserve">     -.4080      .2859      .0391     7.3156      .0000      .2090      .3628</t>
  </si>
  <si>
    <t xml:space="preserve">     -.1080      .2560      .0364     7.0307      .0000      .1843      .3276</t>
  </si>
  <si>
    <t xml:space="preserve">      .1920      .2260      .0346     6.5259      .0000      .1579      .2942</t>
  </si>
  <si>
    <t xml:space="preserve">      .4920      .1961      .0339     5.7829      .0000      .1294      .2629</t>
  </si>
  <si>
    <t xml:space="preserve">      .7920      .1662      .0343     4.8453      .0000      .0987      .2337</t>
  </si>
  <si>
    <t xml:space="preserve">     1.0920      .1363      .0358     3.8104      .0002      .0659      .2067</t>
  </si>
  <si>
    <t xml:space="preserve">     1.3920      .1064      .0382     2.7857      .0057      .0312      .1815</t>
  </si>
  <si>
    <t xml:space="preserve">     1.6512      .0805      .0409     1.9683      .0500      .0000      .1610</t>
  </si>
  <si>
    <t xml:space="preserve">     1.6920      .0764      .0414     1.8472      .0658     -.0050      .1579</t>
  </si>
  <si>
    <t xml:space="preserve">     1.9920      .0465      .0452     1.0290      .3043     -.0424      .1355</t>
  </si>
  <si>
    <t xml:space="preserve">     2.2920      .0166      .0495      .3352      .7378     -.0808      .1140</t>
  </si>
  <si>
    <t xml:space="preserve">     2.5920     -.0133      .0541     -.2463      .8057     -.1199      .0932</t>
  </si>
  <si>
    <t xml:space="preserve">     2.8920     -.0433      .0591     -.7321      .4647     -.1595      .0730</t>
  </si>
  <si>
    <t xml:space="preserve">     3.1920     -.0732      .0642    -1.1393      .2555     -.1996      .0532</t>
  </si>
  <si>
    <t xml:space="preserve">     3.4920     -.1031      .0695    -1.4825      .1393     -.2400      .0338</t>
  </si>
  <si>
    <t xml:space="preserve">    -1.2357    -1.8413     5.1889</t>
  </si>
  <si>
    <t xml:space="preserve">      .0976    -1.8413     5.7607</t>
  </si>
  <si>
    <t xml:space="preserve">     1.4309    -1.8413     6.3324</t>
  </si>
  <si>
    <t xml:space="preserve">    -1.2357     -.1747     4.2519</t>
  </si>
  <si>
    <t xml:space="preserve">      .0976     -.1747     4.6020</t>
  </si>
  <si>
    <t xml:space="preserve">     1.4309     -.1747     4.9521</t>
  </si>
  <si>
    <t xml:space="preserve">    -1.2357     1.8253     3.1274</t>
  </si>
  <si>
    <t xml:space="preserve">      .0976     1.8253     3.2116</t>
  </si>
  <si>
    <t xml:space="preserve">     1.4309     1.8253     3.2958</t>
  </si>
  <si>
    <t>IN_Avg     Effect     BootSE   BootLLCI   BootULCI</t>
  </si>
  <si>
    <t xml:space="preserve">    -1.8413      .1736      .0656      .0560      .3132</t>
  </si>
  <si>
    <t xml:space="preserve">     -.1747      .1063      .0426      .0324      .1999</t>
  </si>
  <si>
    <t xml:space="preserve">     1.8253      .0256      .0301     -.0157      .1030</t>
  </si>
  <si>
    <t>Step 1: Fill out the variable names
Step 2: Copy/paste the "INDIRECT EFFECT" (under "Conditional indirect effects of X on Y") data as values from the PROCESS output below.
Step 3: Adapt the graphs' axes
Step 4: Control the confidence intervals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</si>
</sst>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00"/>
    <numFmt numFmtId="165" formatCode="0.0000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8" fillId="0" borderId="0" xfId="0" applyFont="1"/>
    <xf numFmtId="0" fontId="5" fillId="3" borderId="0" xfId="0" applyFont="1" applyFill="1" applyAlignment="1">
      <alignment horizontal="left" vertical="center" wrapText="1"/>
    </xf>
    <xf numFmtId="0" fontId="7" fillId="3" borderId="0" xfId="0" applyFont="1" applyFill="1"/>
    <xf numFmtId="0" fontId="4" fillId="2" borderId="0" xfId="0" applyFont="1" applyFill="1" applyProtection="1">
      <protection locked="0"/>
    </xf>
    <xf numFmtId="0" fontId="4" fillId="2" borderId="0" xfId="0" applyFont="1" applyFill="1"/>
    <xf numFmtId="0" fontId="4" fillId="3" borderId="0" xfId="0" applyFont="1" applyFill="1" applyProtection="1">
      <protection hidden="1"/>
    </xf>
    <xf numFmtId="0" fontId="4" fillId="3" borderId="0" xfId="0" applyFont="1" applyFill="1"/>
    <xf numFmtId="0" fontId="6" fillId="3" borderId="0" xfId="0" applyFont="1" applyFill="1"/>
    <xf numFmtId="0" fontId="6" fillId="3" borderId="3" xfId="0" applyFont="1" applyFill="1" applyBorder="1" applyAlignment="1">
      <alignment horizontal="left"/>
    </xf>
    <xf numFmtId="0" fontId="4" fillId="3" borderId="1" xfId="0" applyFont="1" applyFill="1" applyBorder="1"/>
    <xf numFmtId="0" fontId="4" fillId="3" borderId="4" xfId="0" applyFont="1" applyFill="1" applyBorder="1"/>
    <xf numFmtId="0" fontId="6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0" fillId="3" borderId="0" xfId="0" applyFill="1"/>
    <xf numFmtId="0" fontId="4" fillId="3" borderId="0" xfId="0" applyFont="1" applyFill="1" applyAlignment="1">
      <alignment horizontal="left" vertical="top" wrapText="1"/>
    </xf>
    <xf numFmtId="0" fontId="0" fillId="2" borderId="0" xfId="0" applyFill="1"/>
    <xf numFmtId="0" fontId="4" fillId="3" borderId="1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0" xfId="0" applyFont="1" applyFill="1" applyProtection="1">
      <protection locked="0"/>
    </xf>
    <xf numFmtId="0" fontId="6" fillId="3" borderId="0" xfId="0" applyFont="1" applyFill="1" applyProtection="1">
      <protection locked="0"/>
    </xf>
    <xf numFmtId="0" fontId="6" fillId="3" borderId="0" xfId="0" applyFont="1" applyFill="1" applyProtection="1">
      <protection hidden="1"/>
    </xf>
    <xf numFmtId="0" fontId="6" fillId="3" borderId="0" xfId="0" applyFont="1" applyFill="1" applyAlignment="1">
      <alignment horizontal="right" vertical="top" wrapText="1"/>
    </xf>
    <xf numFmtId="0" fontId="4" fillId="2" borderId="0" xfId="0" applyFont="1" applyFill="1" applyAlignment="1">
      <alignment horizontal="left"/>
    </xf>
    <xf numFmtId="0" fontId="7" fillId="3" borderId="0" xfId="0" applyFont="1" applyFill="1" applyProtection="1">
      <protection hidden="1"/>
    </xf>
    <xf numFmtId="0" fontId="6" fillId="2" borderId="0" xfId="0" applyFont="1" applyFill="1"/>
    <xf numFmtId="0" fontId="6" fillId="2" borderId="0" xfId="0" applyFont="1" applyFill="1" applyProtection="1">
      <protection locked="0"/>
    </xf>
    <xf numFmtId="165" fontId="4" fillId="3" borderId="0" xfId="0" applyNumberFormat="1" applyFont="1" applyFill="1" applyProtection="1">
      <protection hidden="1"/>
    </xf>
    <xf numFmtId="164" fontId="4" fillId="3" borderId="0" xfId="0" applyNumberFormat="1" applyFont="1" applyFill="1" applyProtection="1">
      <protection hidden="1"/>
    </xf>
    <xf numFmtId="0" fontId="4" fillId="2" borderId="0" xfId="0" applyFont="1" applyFill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0" xfId="0" applyFont="1" applyFill="1" applyAlignment="1">
      <alignment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82235496425016"/>
          <c:y val="9.3454005500308482E-2"/>
          <c:w val="0.54026043985881067"/>
          <c:h val="0.78368625236586464"/>
        </c:manualLayout>
      </c:layout>
      <c:scatterChart>
        <c:scatterStyle val="smoothMarker"/>
        <c:varyColors val="0"/>
        <c:ser>
          <c:idx val="2"/>
          <c:order val="0"/>
          <c:tx>
            <c:strRef>
              <c:f>ConditionalEffect!$H$89</c:f>
              <c:strCache>
                <c:ptCount val="1"/>
                <c:pt idx="0">
                  <c:v>95% CI Upper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32A8-4A9A-909D-ACF9FB45024D}"/>
              </c:ext>
            </c:extLst>
          </c:dPt>
          <c:xVal>
            <c:numRef>
              <c:f>ConditionalEffect!$B$90:$B$111</c:f>
              <c:numCache>
                <c:formatCode>General</c:formatCode>
                <c:ptCount val="22"/>
                <c:pt idx="0">
                  <c:v>-2.508</c:v>
                </c:pt>
                <c:pt idx="1">
                  <c:v>-2.2080000000000002</c:v>
                </c:pt>
                <c:pt idx="2">
                  <c:v>-1.9079999999999999</c:v>
                </c:pt>
                <c:pt idx="3">
                  <c:v>-1.6080000000000001</c:v>
                </c:pt>
                <c:pt idx="4">
                  <c:v>-1.3080000000000001</c:v>
                </c:pt>
                <c:pt idx="5">
                  <c:v>-1.008</c:v>
                </c:pt>
                <c:pt idx="6">
                  <c:v>-0.70799999999999996</c:v>
                </c:pt>
                <c:pt idx="7">
                  <c:v>-0.40799999999999997</c:v>
                </c:pt>
                <c:pt idx="8">
                  <c:v>-0.108</c:v>
                </c:pt>
                <c:pt idx="9">
                  <c:v>0.192</c:v>
                </c:pt>
                <c:pt idx="10">
                  <c:v>0.49199999999999999</c:v>
                </c:pt>
                <c:pt idx="11">
                  <c:v>0.79200000000000004</c:v>
                </c:pt>
                <c:pt idx="12">
                  <c:v>1.0920000000000001</c:v>
                </c:pt>
                <c:pt idx="13">
                  <c:v>1.3919999999999999</c:v>
                </c:pt>
                <c:pt idx="14">
                  <c:v>1.6512</c:v>
                </c:pt>
                <c:pt idx="15">
                  <c:v>1.6919999999999999</c:v>
                </c:pt>
                <c:pt idx="16">
                  <c:v>1.992</c:v>
                </c:pt>
                <c:pt idx="17">
                  <c:v>2.2919999999999998</c:v>
                </c:pt>
                <c:pt idx="18">
                  <c:v>2.5920000000000001</c:v>
                </c:pt>
                <c:pt idx="19">
                  <c:v>2.8919999999999999</c:v>
                </c:pt>
                <c:pt idx="20">
                  <c:v>3.1920000000000002</c:v>
                </c:pt>
                <c:pt idx="21">
                  <c:v>3.492</c:v>
                </c:pt>
              </c:numCache>
            </c:numRef>
          </c:xVal>
          <c:yVal>
            <c:numRef>
              <c:f>ConditionalEffect!$H$90:$H$111</c:f>
              <c:numCache>
                <c:formatCode>General</c:formatCode>
                <c:ptCount val="22"/>
                <c:pt idx="0">
                  <c:v>0.63549999999999995</c:v>
                </c:pt>
                <c:pt idx="1">
                  <c:v>0.59499999999999997</c:v>
                </c:pt>
                <c:pt idx="2">
                  <c:v>0.55479999999999996</c:v>
                </c:pt>
                <c:pt idx="3">
                  <c:v>0.5151</c:v>
                </c:pt>
                <c:pt idx="4">
                  <c:v>0.4758</c:v>
                </c:pt>
                <c:pt idx="5">
                  <c:v>0.43719999999999998</c:v>
                </c:pt>
                <c:pt idx="6">
                  <c:v>0.39939999999999998</c:v>
                </c:pt>
                <c:pt idx="7">
                  <c:v>0.36280000000000001</c:v>
                </c:pt>
                <c:pt idx="8">
                  <c:v>0.3276</c:v>
                </c:pt>
                <c:pt idx="9">
                  <c:v>0.29420000000000002</c:v>
                </c:pt>
                <c:pt idx="10">
                  <c:v>0.26290000000000002</c:v>
                </c:pt>
                <c:pt idx="11">
                  <c:v>0.23369999999999999</c:v>
                </c:pt>
                <c:pt idx="12">
                  <c:v>0.20669999999999999</c:v>
                </c:pt>
                <c:pt idx="13">
                  <c:v>0.18149999999999999</c:v>
                </c:pt>
                <c:pt idx="14">
                  <c:v>0.161</c:v>
                </c:pt>
                <c:pt idx="15">
                  <c:v>0.15790000000000001</c:v>
                </c:pt>
                <c:pt idx="16">
                  <c:v>0.13550000000000001</c:v>
                </c:pt>
                <c:pt idx="17">
                  <c:v>0.114</c:v>
                </c:pt>
                <c:pt idx="18">
                  <c:v>9.3200000000000005E-2</c:v>
                </c:pt>
                <c:pt idx="19">
                  <c:v>7.2999999999999995E-2</c:v>
                </c:pt>
                <c:pt idx="20">
                  <c:v>5.3199999999999997E-2</c:v>
                </c:pt>
                <c:pt idx="21">
                  <c:v>3.3799999999999997E-2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2A8-4A9A-909D-ACF9FB45024D}"/>
            </c:ext>
          </c:extLst>
        </c:ser>
        <c:ser>
          <c:idx val="0"/>
          <c:order val="1"/>
          <c:tx>
            <c:strRef>
              <c:f>ConditionalEffect!$C$89</c:f>
              <c:strCache>
                <c:ptCount val="1"/>
                <c:pt idx="0">
                  <c:v>Point Estimate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2A8-4A9A-909D-ACF9FB45024D}"/>
              </c:ext>
            </c:extLst>
          </c:dPt>
          <c:dPt>
            <c:idx val="2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2A8-4A9A-909D-ACF9FB45024D}"/>
              </c:ext>
            </c:extLst>
          </c:dPt>
          <c:dPt>
            <c:idx val="3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2A8-4A9A-909D-ACF9FB45024D}"/>
              </c:ext>
            </c:extLst>
          </c:dPt>
          <c:dPt>
            <c:idx val="4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2A8-4A9A-909D-ACF9FB45024D}"/>
              </c:ext>
            </c:extLst>
          </c:dPt>
          <c:xVal>
            <c:numRef>
              <c:f>ConditionalEffect!$B$90:$B$111</c:f>
              <c:numCache>
                <c:formatCode>General</c:formatCode>
                <c:ptCount val="22"/>
                <c:pt idx="0">
                  <c:v>-2.508</c:v>
                </c:pt>
                <c:pt idx="1">
                  <c:v>-2.2080000000000002</c:v>
                </c:pt>
                <c:pt idx="2">
                  <c:v>-1.9079999999999999</c:v>
                </c:pt>
                <c:pt idx="3">
                  <c:v>-1.6080000000000001</c:v>
                </c:pt>
                <c:pt idx="4">
                  <c:v>-1.3080000000000001</c:v>
                </c:pt>
                <c:pt idx="5">
                  <c:v>-1.008</c:v>
                </c:pt>
                <c:pt idx="6">
                  <c:v>-0.70799999999999996</c:v>
                </c:pt>
                <c:pt idx="7">
                  <c:v>-0.40799999999999997</c:v>
                </c:pt>
                <c:pt idx="8">
                  <c:v>-0.108</c:v>
                </c:pt>
                <c:pt idx="9">
                  <c:v>0.192</c:v>
                </c:pt>
                <c:pt idx="10">
                  <c:v>0.49199999999999999</c:v>
                </c:pt>
                <c:pt idx="11">
                  <c:v>0.79200000000000004</c:v>
                </c:pt>
                <c:pt idx="12">
                  <c:v>1.0920000000000001</c:v>
                </c:pt>
                <c:pt idx="13">
                  <c:v>1.3919999999999999</c:v>
                </c:pt>
                <c:pt idx="14">
                  <c:v>1.6512</c:v>
                </c:pt>
                <c:pt idx="15">
                  <c:v>1.6919999999999999</c:v>
                </c:pt>
                <c:pt idx="16">
                  <c:v>1.992</c:v>
                </c:pt>
                <c:pt idx="17">
                  <c:v>2.2919999999999998</c:v>
                </c:pt>
                <c:pt idx="18">
                  <c:v>2.5920000000000001</c:v>
                </c:pt>
                <c:pt idx="19">
                  <c:v>2.8919999999999999</c:v>
                </c:pt>
                <c:pt idx="20">
                  <c:v>3.1920000000000002</c:v>
                </c:pt>
                <c:pt idx="21">
                  <c:v>3.492</c:v>
                </c:pt>
              </c:numCache>
            </c:numRef>
          </c:xVal>
          <c:yVal>
            <c:numRef>
              <c:f>ConditionalEffect!$C$90:$C$111</c:f>
              <c:numCache>
                <c:formatCode>General</c:formatCode>
                <c:ptCount val="22"/>
                <c:pt idx="0">
                  <c:v>0.49530000000000002</c:v>
                </c:pt>
                <c:pt idx="1">
                  <c:v>0.46539999999999998</c:v>
                </c:pt>
                <c:pt idx="2">
                  <c:v>0.4355</c:v>
                </c:pt>
                <c:pt idx="3">
                  <c:v>0.40560000000000002</c:v>
                </c:pt>
                <c:pt idx="4">
                  <c:v>0.37559999999999999</c:v>
                </c:pt>
                <c:pt idx="5">
                  <c:v>0.34570000000000001</c:v>
                </c:pt>
                <c:pt idx="6">
                  <c:v>0.31580000000000003</c:v>
                </c:pt>
                <c:pt idx="7">
                  <c:v>0.28589999999999999</c:v>
                </c:pt>
                <c:pt idx="8">
                  <c:v>0.25600000000000001</c:v>
                </c:pt>
                <c:pt idx="9">
                  <c:v>0.22600000000000001</c:v>
                </c:pt>
                <c:pt idx="10">
                  <c:v>0.1961</c:v>
                </c:pt>
                <c:pt idx="11">
                  <c:v>0.16619999999999999</c:v>
                </c:pt>
                <c:pt idx="12">
                  <c:v>0.1363</c:v>
                </c:pt>
                <c:pt idx="13">
                  <c:v>0.10639999999999999</c:v>
                </c:pt>
                <c:pt idx="14">
                  <c:v>8.0500000000000002E-2</c:v>
                </c:pt>
                <c:pt idx="15">
                  <c:v>7.6399999999999996E-2</c:v>
                </c:pt>
                <c:pt idx="16">
                  <c:v>4.65E-2</c:v>
                </c:pt>
                <c:pt idx="17">
                  <c:v>1.66E-2</c:v>
                </c:pt>
                <c:pt idx="18">
                  <c:v>-1.3299999999999999E-2</c:v>
                </c:pt>
                <c:pt idx="19">
                  <c:v>-4.3299999999999998E-2</c:v>
                </c:pt>
                <c:pt idx="20">
                  <c:v>-7.3200000000000001E-2</c:v>
                </c:pt>
                <c:pt idx="21">
                  <c:v>-0.1031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2A8-4A9A-909D-ACF9FB45024D}"/>
            </c:ext>
          </c:extLst>
        </c:ser>
        <c:ser>
          <c:idx val="1"/>
          <c:order val="2"/>
          <c:tx>
            <c:strRef>
              <c:f>ConditionalEffect!$G$89</c:f>
              <c:strCache>
                <c:ptCount val="1"/>
                <c:pt idx="0">
                  <c:v>95% CI Lower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C-32A8-4A9A-909D-ACF9FB45024D}"/>
              </c:ext>
            </c:extLst>
          </c:dPt>
          <c:xVal>
            <c:numRef>
              <c:f>ConditionalEffect!$B$90:$B$111</c:f>
              <c:numCache>
                <c:formatCode>General</c:formatCode>
                <c:ptCount val="22"/>
                <c:pt idx="0">
                  <c:v>-2.508</c:v>
                </c:pt>
                <c:pt idx="1">
                  <c:v>-2.2080000000000002</c:v>
                </c:pt>
                <c:pt idx="2">
                  <c:v>-1.9079999999999999</c:v>
                </c:pt>
                <c:pt idx="3">
                  <c:v>-1.6080000000000001</c:v>
                </c:pt>
                <c:pt idx="4">
                  <c:v>-1.3080000000000001</c:v>
                </c:pt>
                <c:pt idx="5">
                  <c:v>-1.008</c:v>
                </c:pt>
                <c:pt idx="6">
                  <c:v>-0.70799999999999996</c:v>
                </c:pt>
                <c:pt idx="7">
                  <c:v>-0.40799999999999997</c:v>
                </c:pt>
                <c:pt idx="8">
                  <c:v>-0.108</c:v>
                </c:pt>
                <c:pt idx="9">
                  <c:v>0.192</c:v>
                </c:pt>
                <c:pt idx="10">
                  <c:v>0.49199999999999999</c:v>
                </c:pt>
                <c:pt idx="11">
                  <c:v>0.79200000000000004</c:v>
                </c:pt>
                <c:pt idx="12">
                  <c:v>1.0920000000000001</c:v>
                </c:pt>
                <c:pt idx="13">
                  <c:v>1.3919999999999999</c:v>
                </c:pt>
                <c:pt idx="14">
                  <c:v>1.6512</c:v>
                </c:pt>
                <c:pt idx="15">
                  <c:v>1.6919999999999999</c:v>
                </c:pt>
                <c:pt idx="16">
                  <c:v>1.992</c:v>
                </c:pt>
                <c:pt idx="17">
                  <c:v>2.2919999999999998</c:v>
                </c:pt>
                <c:pt idx="18">
                  <c:v>2.5920000000000001</c:v>
                </c:pt>
                <c:pt idx="19">
                  <c:v>2.8919999999999999</c:v>
                </c:pt>
                <c:pt idx="20">
                  <c:v>3.1920000000000002</c:v>
                </c:pt>
                <c:pt idx="21">
                  <c:v>3.492</c:v>
                </c:pt>
              </c:numCache>
            </c:numRef>
          </c:xVal>
          <c:yVal>
            <c:numRef>
              <c:f>ConditionalEffect!$G$90:$G$111</c:f>
              <c:numCache>
                <c:formatCode>General</c:formatCode>
                <c:ptCount val="22"/>
                <c:pt idx="0">
                  <c:v>0.35520000000000002</c:v>
                </c:pt>
                <c:pt idx="1">
                  <c:v>0.33579999999999999</c:v>
                </c:pt>
                <c:pt idx="2">
                  <c:v>0.31609999999999999</c:v>
                </c:pt>
                <c:pt idx="3">
                  <c:v>0.29609999999999997</c:v>
                </c:pt>
                <c:pt idx="4">
                  <c:v>0.27550000000000002</c:v>
                </c:pt>
                <c:pt idx="5">
                  <c:v>0.25430000000000003</c:v>
                </c:pt>
                <c:pt idx="6">
                  <c:v>0.23219999999999999</c:v>
                </c:pt>
                <c:pt idx="7">
                  <c:v>0.20899999999999999</c:v>
                </c:pt>
                <c:pt idx="8">
                  <c:v>0.18429999999999999</c:v>
                </c:pt>
                <c:pt idx="9">
                  <c:v>0.15790000000000001</c:v>
                </c:pt>
                <c:pt idx="10">
                  <c:v>0.12939999999999999</c:v>
                </c:pt>
                <c:pt idx="11">
                  <c:v>9.8699999999999996E-2</c:v>
                </c:pt>
                <c:pt idx="12">
                  <c:v>6.59E-2</c:v>
                </c:pt>
                <c:pt idx="13">
                  <c:v>3.1199999999999999E-2</c:v>
                </c:pt>
                <c:pt idx="14">
                  <c:v>0</c:v>
                </c:pt>
                <c:pt idx="15">
                  <c:v>-5.0000000000000001E-3</c:v>
                </c:pt>
                <c:pt idx="16">
                  <c:v>-4.24E-2</c:v>
                </c:pt>
                <c:pt idx="17">
                  <c:v>-8.0799999999999997E-2</c:v>
                </c:pt>
                <c:pt idx="18">
                  <c:v>-0.11990000000000001</c:v>
                </c:pt>
                <c:pt idx="19">
                  <c:v>-0.1595</c:v>
                </c:pt>
                <c:pt idx="20">
                  <c:v>-0.1996</c:v>
                </c:pt>
                <c:pt idx="21">
                  <c:v>-0.24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2A8-4A9A-909D-ACF9FB450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919856"/>
        <c:axId val="962920416"/>
      </c:scatterChart>
      <c:valAx>
        <c:axId val="962919856"/>
        <c:scaling>
          <c:orientation val="minMax"/>
        </c:scaling>
        <c:delete val="0"/>
        <c:axPos val="b"/>
        <c:majorGridlines/>
        <c:title>
          <c:tx>
            <c:strRef>
              <c:f>ConditionalEffect!$C$8</c:f>
              <c:strCache>
                <c:ptCount val="1"/>
                <c:pt idx="0">
                  <c:v>W</c:v>
                </c:pt>
              </c:strCache>
            </c:strRef>
          </c:tx>
          <c:overlay val="0"/>
          <c:txPr>
            <a:bodyPr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en-NL"/>
          </a:p>
        </c:txPr>
        <c:crossAx val="962920416"/>
        <c:crosses val="autoZero"/>
        <c:crossBetween val="midCat"/>
      </c:valAx>
      <c:valAx>
        <c:axId val="962920416"/>
        <c:scaling>
          <c:orientation val="minMax"/>
        </c:scaling>
        <c:delete val="0"/>
        <c:axPos val="l"/>
        <c:majorGridlines/>
        <c:title>
          <c:tx>
            <c:strRef>
              <c:f>ConditionalEffect!$B$1</c:f>
              <c:strCache>
                <c:ptCount val="1"/>
                <c:pt idx="0">
                  <c:v>Conditional effect of M on Y at values of the moderator W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NL"/>
          </a:p>
        </c:txPr>
        <c:crossAx val="962919856"/>
        <c:crossesAt val="-3"/>
        <c:crossBetween val="midCat"/>
      </c:valAx>
    </c:plotArea>
    <c:legend>
      <c:legendPos val="r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N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21949266778766"/>
          <c:y val="0.13946642745606166"/>
          <c:w val="0.5229674428065858"/>
          <c:h val="0.71803803005636957"/>
        </c:manualLayout>
      </c:layout>
      <c:scatterChart>
        <c:scatterStyle val="lineMarker"/>
        <c:varyColors val="0"/>
        <c:ser>
          <c:idx val="1"/>
          <c:order val="0"/>
          <c:tx>
            <c:strRef>
              <c:f>ModerationEffect!$C$47</c:f>
              <c:strCache>
                <c:ptCount val="1"/>
                <c:pt idx="0">
                  <c:v>High W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(ModerationEffect!$B$39,ModerationEffect!$B$41)</c:f>
              <c:numCache>
                <c:formatCode>General</c:formatCode>
                <c:ptCount val="2"/>
                <c:pt idx="0">
                  <c:v>-1.2357</c:v>
                </c:pt>
                <c:pt idx="1">
                  <c:v>1.4309000000000001</c:v>
                </c:pt>
              </c:numCache>
            </c:numRef>
          </c:xVal>
          <c:yVal>
            <c:numRef>
              <c:f>(ModerationEffect!$D$39,ModerationEffect!$D$41)</c:f>
              <c:numCache>
                <c:formatCode>General</c:formatCode>
                <c:ptCount val="2"/>
                <c:pt idx="0">
                  <c:v>3.1274000000000002</c:v>
                </c:pt>
                <c:pt idx="1">
                  <c:v>3.2957999999999998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BA-4B4B-9833-6111FFA9DBBB}"/>
            </c:ext>
          </c:extLst>
        </c:ser>
        <c:ser>
          <c:idx val="0"/>
          <c:order val="1"/>
          <c:tx>
            <c:strRef>
              <c:f>ModerationEffect!$C$46</c:f>
              <c:strCache>
                <c:ptCount val="1"/>
                <c:pt idx="0">
                  <c:v>Low W</c:v>
                </c:pt>
              </c:strCache>
            </c:strRef>
          </c:tx>
          <c:spPr>
            <a:ln w="12700" cap="rnd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(ModerationEffect!$B$33,ModerationEffect!$B$35)</c:f>
              <c:numCache>
                <c:formatCode>General</c:formatCode>
                <c:ptCount val="2"/>
                <c:pt idx="0">
                  <c:v>-1.2357</c:v>
                </c:pt>
                <c:pt idx="1">
                  <c:v>1.4309000000000001</c:v>
                </c:pt>
              </c:numCache>
            </c:numRef>
          </c:xVal>
          <c:yVal>
            <c:numRef>
              <c:f>(ModerationEffect!$D$33,ModerationEffect!$D$35)</c:f>
              <c:numCache>
                <c:formatCode>General</c:formatCode>
                <c:ptCount val="2"/>
                <c:pt idx="0">
                  <c:v>5.1889000000000003</c:v>
                </c:pt>
                <c:pt idx="1">
                  <c:v>6.3323999999999998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6BA-4B4B-9833-6111FFA9D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819664"/>
        <c:axId val="963820224"/>
      </c:scatterChart>
      <c:valAx>
        <c:axId val="963819664"/>
        <c:scaling>
          <c:orientation val="minMax"/>
        </c:scaling>
        <c:delete val="0"/>
        <c:axPos val="b"/>
        <c:title>
          <c:tx>
            <c:strRef>
              <c:f>ModerationEffect!$C$7</c:f>
              <c:strCache>
                <c:ptCount val="1"/>
                <c:pt idx="0">
                  <c:v>M</c:v>
                </c:pt>
              </c:strCache>
            </c:strRef>
          </c:tx>
          <c:overlay val="0"/>
          <c:txPr>
            <a:bodyPr/>
            <a:lstStyle/>
            <a:p>
              <a:pPr>
                <a:defRPr sz="1000" b="1"/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/>
            </a:pPr>
            <a:endParaRPr lang="en-NL"/>
          </a:p>
        </c:txPr>
        <c:crossAx val="963820224"/>
        <c:crossesAt val="-0.60000000000000009"/>
        <c:crossBetween val="midCat"/>
      </c:valAx>
      <c:valAx>
        <c:axId val="963820224"/>
        <c:scaling>
          <c:orientation val="minMax"/>
        </c:scaling>
        <c:delete val="0"/>
        <c:axPos val="l"/>
        <c:title>
          <c:tx>
            <c:strRef>
              <c:f>ModerationEffect!$C$9</c:f>
              <c:strCache>
                <c:ptCount val="1"/>
                <c:pt idx="0">
                  <c:v>Y</c:v>
                </c:pt>
              </c:strCache>
            </c:strRef>
          </c:tx>
          <c:layout>
            <c:manualLayout>
              <c:xMode val="edge"/>
              <c:yMode val="edge"/>
              <c:x val="3.3753180762855869E-2"/>
              <c:y val="0.52383914155840927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/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n-NL"/>
          </a:p>
        </c:txPr>
        <c:crossAx val="963819664"/>
        <c:crossesAt val="-1.5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238378997575097"/>
          <c:y val="0.78224545049206851"/>
          <c:w val="0.29072410664264781"/>
          <c:h val="8.176878065373176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50"/>
          </a:pPr>
          <a:endParaRPr lang="en-NL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NL"/>
    </a:p>
  </c:txPr>
  <c:printSettings>
    <c:headerFooter/>
    <c:pageMargins b="0.75" l="0.7" r="0.7" t="0.75" header="0.3" footer="0.3"/>
    <c:pageSetup paperSize="9" orientation="landscape" horizontalDpi="-4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82235496425016"/>
          <c:y val="9.3454005500308482E-2"/>
          <c:w val="0.54026043985881067"/>
          <c:h val="0.783686252365864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ModeratedMediation!$F$35</c:f>
              <c:strCache>
                <c:ptCount val="1"/>
                <c:pt idx="0">
                  <c:v>95% CI Upper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1-154E-4FD2-A449-DD0DDF0FAEA3}"/>
              </c:ext>
            </c:extLst>
          </c:dPt>
          <c:xVal>
            <c:numRef>
              <c:f>ModeratedMediation!$B$36:$B$40</c:f>
              <c:numCache>
                <c:formatCode>General</c:formatCode>
                <c:ptCount val="5"/>
                <c:pt idx="0">
                  <c:v>-1.84</c:v>
                </c:pt>
                <c:pt idx="1">
                  <c:v>-0.17399999999999999</c:v>
                </c:pt>
                <c:pt idx="2">
                  <c:v>1.825</c:v>
                </c:pt>
              </c:numCache>
            </c:numRef>
          </c:xVal>
          <c:yVal>
            <c:numRef>
              <c:f>ModeratedMediation!$F$36:$F$40</c:f>
              <c:numCache>
                <c:formatCode>General</c:formatCode>
                <c:ptCount val="5"/>
                <c:pt idx="0">
                  <c:v>0.31319999999999998</c:v>
                </c:pt>
                <c:pt idx="1">
                  <c:v>0.19989999999999999</c:v>
                </c:pt>
                <c:pt idx="2">
                  <c:v>0.10299999999999999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54E-4FD2-A449-DD0DDF0FAEA3}"/>
            </c:ext>
          </c:extLst>
        </c:ser>
        <c:ser>
          <c:idx val="0"/>
          <c:order val="1"/>
          <c:tx>
            <c:strRef>
              <c:f>ModeratedMediation!$C$35</c:f>
              <c:strCache>
                <c:ptCount val="1"/>
                <c:pt idx="0">
                  <c:v>Conditional Indirect Effect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154E-4FD2-A449-DD0DDF0FAEA3}"/>
              </c:ext>
            </c:extLst>
          </c:dPt>
          <c:dPt>
            <c:idx val="2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154E-4FD2-A449-DD0DDF0FAEA3}"/>
              </c:ext>
            </c:extLst>
          </c:dPt>
          <c:dPt>
            <c:idx val="3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154E-4FD2-A449-DD0DDF0FAEA3}"/>
              </c:ext>
            </c:extLst>
          </c:dPt>
          <c:dPt>
            <c:idx val="4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154E-4FD2-A449-DD0DDF0FAEA3}"/>
              </c:ext>
            </c:extLst>
          </c:dPt>
          <c:xVal>
            <c:numRef>
              <c:f>ModeratedMediation!$B$36:$B$40</c:f>
              <c:numCache>
                <c:formatCode>General</c:formatCode>
                <c:ptCount val="5"/>
                <c:pt idx="0">
                  <c:v>-1.84</c:v>
                </c:pt>
                <c:pt idx="1">
                  <c:v>-0.17399999999999999</c:v>
                </c:pt>
                <c:pt idx="2">
                  <c:v>1.825</c:v>
                </c:pt>
              </c:numCache>
            </c:numRef>
          </c:xVal>
          <c:yVal>
            <c:numRef>
              <c:f>ModeratedMediation!$C$36:$C$40</c:f>
              <c:numCache>
                <c:formatCode>General</c:formatCode>
                <c:ptCount val="5"/>
                <c:pt idx="0">
                  <c:v>0.1736</c:v>
                </c:pt>
                <c:pt idx="1">
                  <c:v>0.10630000000000001</c:v>
                </c:pt>
                <c:pt idx="2">
                  <c:v>2.5600000000000001E-2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54E-4FD2-A449-DD0DDF0FAEA3}"/>
            </c:ext>
          </c:extLst>
        </c:ser>
        <c:ser>
          <c:idx val="2"/>
          <c:order val="2"/>
          <c:tx>
            <c:strRef>
              <c:f>ModeratedMediation!$E$35</c:f>
              <c:strCache>
                <c:ptCount val="1"/>
                <c:pt idx="0">
                  <c:v>95% CI Lower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C-154E-4FD2-A449-DD0DDF0FAEA3}"/>
              </c:ext>
            </c:extLst>
          </c:dPt>
          <c:xVal>
            <c:numRef>
              <c:f>ModeratedMediation!$B$36:$B$40</c:f>
              <c:numCache>
                <c:formatCode>General</c:formatCode>
                <c:ptCount val="5"/>
                <c:pt idx="0">
                  <c:v>-1.84</c:v>
                </c:pt>
                <c:pt idx="1">
                  <c:v>-0.17399999999999999</c:v>
                </c:pt>
                <c:pt idx="2">
                  <c:v>1.825</c:v>
                </c:pt>
              </c:numCache>
            </c:numRef>
          </c:xVal>
          <c:yVal>
            <c:numRef>
              <c:f>ModeratedMediation!$E$36:$E$40</c:f>
              <c:numCache>
                <c:formatCode>General</c:formatCode>
                <c:ptCount val="5"/>
                <c:pt idx="0">
                  <c:v>5.6000000000000001E-2</c:v>
                </c:pt>
                <c:pt idx="1">
                  <c:v>3.2399999999999998E-2</c:v>
                </c:pt>
                <c:pt idx="2">
                  <c:v>-1.5699999999999999E-2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54E-4FD2-A449-DD0DDF0FA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926672"/>
        <c:axId val="963927232"/>
      </c:scatterChart>
      <c:valAx>
        <c:axId val="963926672"/>
        <c:scaling>
          <c:orientation val="minMax"/>
        </c:scaling>
        <c:delete val="0"/>
        <c:axPos val="b"/>
        <c:majorGridlines/>
        <c:title>
          <c:tx>
            <c:strRef>
              <c:f>ModeratedMediation!$C$10</c:f>
              <c:strCache>
                <c:ptCount val="1"/>
                <c:pt idx="0">
                  <c:v>W</c:v>
                </c:pt>
              </c:strCache>
            </c:strRef>
          </c:tx>
          <c:overlay val="0"/>
          <c:txPr>
            <a:bodyPr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en-NL"/>
          </a:p>
        </c:txPr>
        <c:crossAx val="963927232"/>
        <c:crosses val="autoZero"/>
        <c:crossBetween val="midCat"/>
      </c:valAx>
      <c:valAx>
        <c:axId val="963927232"/>
        <c:scaling>
          <c:orientation val="minMax"/>
        </c:scaling>
        <c:delete val="0"/>
        <c:axPos val="l"/>
        <c:majorGridlines/>
        <c:title>
          <c:tx>
            <c:strRef>
              <c:f>ModeratedMediation!$B$1</c:f>
              <c:strCache>
                <c:ptCount val="1"/>
                <c:pt idx="0">
                  <c:v>Conditional indirect effect of X on Y at values of the moderator W through M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NL"/>
          </a:p>
        </c:txPr>
        <c:crossAx val="963926672"/>
        <c:crossesAt val="-3"/>
        <c:crossBetween val="midCat"/>
      </c:valAx>
    </c:plotArea>
    <c:legend>
      <c:legendPos val="r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N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214330</xdr:colOff>
      <xdr:row>30</xdr:row>
      <xdr:rowOff>53103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A290B4E-9191-46E9-A447-8604E8193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187130" cy="60538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471488</xdr:colOff>
      <xdr:row>1</xdr:row>
      <xdr:rowOff>147639</xdr:rowOff>
    </xdr:from>
    <xdr:to>
      <xdr:col>13</xdr:col>
      <xdr:colOff>528638</xdr:colOff>
      <xdr:row>17</xdr:row>
      <xdr:rowOff>109537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</xdr:row>
      <xdr:rowOff>0</xdr:rowOff>
    </xdr:from>
    <xdr:to>
      <xdr:col>16</xdr:col>
      <xdr:colOff>395288</xdr:colOff>
      <xdr:row>26</xdr:row>
      <xdr:rowOff>38100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D69CC93-E5BF-4A5A-BCA5-33963E5D49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0.10286</cdr:x>
      <cdr:y>0.02743</cdr:y>
    </cdr:from>
    <cdr:to>
      <cdr:x>0.6271</cdr:x>
      <cdr:y>0.16456</cdr:y>
    </cdr:to>
    <cdr:sp macro="" textlink="ModerationEffect!$B$1">
      <cdr:nvSpPr>
        <cdr:cNvPr id="2" name="TextBox 1"/>
        <cdr:cNvSpPr txBox="1"/>
      </cdr:nvSpPr>
      <cdr:spPr>
        <a:xfrm xmlns:a="http://schemas.openxmlformats.org/drawingml/2006/main">
          <a:off x="788202" y="165646"/>
          <a:ext cx="4017161" cy="8281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 anchor="ctr" anchorCtr="1">
          <a:noAutofit/>
        </a:bodyPr>
        <a:lstStyle xmlns:a="http://schemas.openxmlformats.org/drawingml/2006/main"/>
        <a:p xmlns:a="http://schemas.openxmlformats.org/drawingml/2006/main">
          <a:pPr algn="l"/>
          <a:fld id="{21F3EA7B-F3D6-4DF5-BE51-2491453498DE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Moderation of the effect of M on Y at values of the moderator W</a:t>
          </a:fld>
          <a:endParaRPr lang="nl-NL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261938</xdr:colOff>
      <xdr:row>1</xdr:row>
      <xdr:rowOff>52387</xdr:rowOff>
    </xdr:from>
    <xdr:to>
      <xdr:col>13</xdr:col>
      <xdr:colOff>319088</xdr:colOff>
      <xdr:row>18</xdr:row>
      <xdr:rowOff>85724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73879-CC48-4271-BA65-DBB981C7F32C}">
  <dimension ref="A1"/>
  <sheetViews>
    <sheetView tabSelected="1" workbookViewId="0">
      <selection activeCell="J35" sqref="J35"/>
    </sheetView>
  </sheetViews>
  <sheetFormatPr defaultRowHeight="15.75" x14ac:dyDescent="0.5"/>
  <cols>
    <col min="1" max="16384" width="9" style="15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26"/>
  <sheetViews>
    <sheetView topLeftCell="A37" workbookViewId="0">
      <selection activeCell="B38" sqref="B38:B59"/>
    </sheetView>
  </sheetViews>
  <sheetFormatPr defaultRowHeight="15.75" x14ac:dyDescent="0.5"/>
  <cols>
    <col min="1" max="1" width="2.6875" style="7" customWidth="1"/>
    <col min="2" max="2" width="22.125" style="7" customWidth="1"/>
    <col min="3" max="5" width="9" style="7"/>
    <col min="6" max="6" width="9.625" style="7" customWidth="1"/>
    <col min="7" max="7" width="11" style="7" customWidth="1"/>
    <col min="8" max="9" width="9" style="7"/>
    <col min="10" max="10" width="44.875" style="7" customWidth="1"/>
    <col min="11" max="16384" width="9" style="7"/>
  </cols>
  <sheetData>
    <row r="1" spans="2:9" ht="18" x14ac:dyDescent="0.55000000000000004">
      <c r="B1" s="3" t="str">
        <f>"Conditional effect of " &amp;C7 &amp;" on " &amp;C9 &amp;" at values of the moderator "&amp;C8</f>
        <v>Conditional effect of M on Y at values of the moderator W</v>
      </c>
      <c r="H1" s="6"/>
    </row>
    <row r="2" spans="2:9" ht="16.149999999999999" thickBot="1" x14ac:dyDescent="0.55000000000000004">
      <c r="H2" s="6"/>
    </row>
    <row r="3" spans="2:9" x14ac:dyDescent="0.5">
      <c r="B3" s="9" t="s">
        <v>19</v>
      </c>
      <c r="C3" s="18"/>
      <c r="D3" s="18"/>
      <c r="E3" s="18"/>
      <c r="F3" s="18"/>
      <c r="G3" s="19"/>
      <c r="I3" s="8"/>
    </row>
    <row r="4" spans="2:9" ht="77.650000000000006" customHeight="1" thickBot="1" x14ac:dyDescent="0.55000000000000004">
      <c r="B4" s="35" t="s">
        <v>32</v>
      </c>
      <c r="C4" s="36"/>
      <c r="D4" s="36"/>
      <c r="E4" s="36"/>
      <c r="F4" s="36"/>
      <c r="G4" s="37"/>
      <c r="I4" s="8"/>
    </row>
    <row r="5" spans="2:9" x14ac:dyDescent="0.5">
      <c r="B5" s="16"/>
      <c r="C5" s="16"/>
      <c r="D5" s="16"/>
      <c r="E5" s="16"/>
      <c r="F5" s="16"/>
      <c r="I5" s="8"/>
    </row>
    <row r="6" spans="2:9" x14ac:dyDescent="0.5">
      <c r="B6" s="8" t="s">
        <v>23</v>
      </c>
      <c r="C6" s="16"/>
      <c r="D6" s="16"/>
      <c r="E6" s="16"/>
      <c r="F6" s="16"/>
      <c r="I6" s="8"/>
    </row>
    <row r="7" spans="2:9" x14ac:dyDescent="0.5">
      <c r="B7" s="23" t="s">
        <v>34</v>
      </c>
      <c r="C7" s="5" t="s">
        <v>2</v>
      </c>
      <c r="D7" s="30"/>
      <c r="E7" s="30"/>
      <c r="F7" s="16"/>
      <c r="I7" s="8"/>
    </row>
    <row r="8" spans="2:9" x14ac:dyDescent="0.5">
      <c r="B8" s="23" t="s">
        <v>35</v>
      </c>
      <c r="C8" s="5" t="s">
        <v>3</v>
      </c>
      <c r="D8" s="30"/>
      <c r="E8" s="30"/>
      <c r="F8" s="16"/>
      <c r="I8" s="8"/>
    </row>
    <row r="9" spans="2:9" x14ac:dyDescent="0.5">
      <c r="B9" s="23" t="s">
        <v>20</v>
      </c>
      <c r="C9" s="5" t="s">
        <v>1</v>
      </c>
      <c r="D9" s="30"/>
      <c r="E9" s="30"/>
      <c r="F9" s="16"/>
      <c r="I9" s="8"/>
    </row>
    <row r="10" spans="2:9" x14ac:dyDescent="0.5">
      <c r="B10" s="16"/>
      <c r="C10" s="16"/>
      <c r="D10" s="16"/>
      <c r="E10" s="16"/>
      <c r="F10" s="16"/>
      <c r="I10" s="8"/>
    </row>
    <row r="11" spans="2:9" x14ac:dyDescent="0.5">
      <c r="B11" s="8" t="s">
        <v>24</v>
      </c>
      <c r="C11" s="8"/>
      <c r="D11" s="8"/>
      <c r="E11" s="8"/>
      <c r="F11" s="8"/>
      <c r="G11" s="8"/>
      <c r="H11" s="6"/>
      <c r="I11" s="8"/>
    </row>
    <row r="12" spans="2:9" x14ac:dyDescent="0.5">
      <c r="B12" s="17" t="s">
        <v>36</v>
      </c>
      <c r="C12" s="4"/>
      <c r="D12" s="4"/>
      <c r="E12" s="4"/>
      <c r="F12" s="4"/>
      <c r="G12" s="5"/>
      <c r="H12" s="6"/>
      <c r="I12" s="8"/>
    </row>
    <row r="13" spans="2:9" x14ac:dyDescent="0.5">
      <c r="B13" s="17" t="s">
        <v>37</v>
      </c>
      <c r="C13" s="4"/>
      <c r="D13" s="4"/>
      <c r="E13" s="4"/>
      <c r="F13" s="4"/>
      <c r="G13" s="5"/>
      <c r="H13" s="6"/>
    </row>
    <row r="14" spans="2:9" x14ac:dyDescent="0.5">
      <c r="B14" s="17" t="s">
        <v>38</v>
      </c>
      <c r="C14" s="4"/>
      <c r="D14" s="4"/>
      <c r="E14" s="4"/>
      <c r="F14" s="4"/>
      <c r="G14" s="5"/>
      <c r="H14" s="6"/>
    </row>
    <row r="15" spans="2:9" x14ac:dyDescent="0.5">
      <c r="B15" s="17" t="s">
        <v>39</v>
      </c>
      <c r="C15" s="4"/>
      <c r="D15" s="4"/>
      <c r="E15" s="4"/>
      <c r="F15" s="4"/>
      <c r="G15" s="5"/>
      <c r="H15" s="6"/>
    </row>
    <row r="16" spans="2:9" x14ac:dyDescent="0.5">
      <c r="B16" s="17" t="s">
        <v>40</v>
      </c>
      <c r="C16" s="4"/>
      <c r="D16" s="4"/>
      <c r="E16" s="4"/>
      <c r="F16" s="4"/>
      <c r="G16" s="5"/>
      <c r="H16" s="6"/>
    </row>
    <row r="17" spans="2:8" x14ac:dyDescent="0.5">
      <c r="B17" s="17" t="s">
        <v>41</v>
      </c>
      <c r="C17" s="4"/>
      <c r="D17" s="4"/>
      <c r="E17" s="4"/>
      <c r="F17" s="4"/>
      <c r="G17" s="5"/>
      <c r="H17" s="6"/>
    </row>
    <row r="18" spans="2:8" x14ac:dyDescent="0.5">
      <c r="B18" s="17" t="s">
        <v>42</v>
      </c>
      <c r="C18" s="4"/>
      <c r="D18" s="4"/>
      <c r="E18" s="4"/>
      <c r="F18" s="4"/>
      <c r="G18" s="5"/>
      <c r="H18" s="6"/>
    </row>
    <row r="19" spans="2:8" x14ac:dyDescent="0.5">
      <c r="B19" s="17" t="s">
        <v>43</v>
      </c>
      <c r="C19" s="4"/>
      <c r="D19" s="4"/>
      <c r="E19" s="4"/>
      <c r="F19" s="4"/>
      <c r="G19" s="5"/>
      <c r="H19" s="6"/>
    </row>
    <row r="20" spans="2:8" x14ac:dyDescent="0.5">
      <c r="B20" s="17" t="s">
        <v>44</v>
      </c>
      <c r="C20" s="4"/>
      <c r="D20" s="4"/>
      <c r="E20" s="4"/>
      <c r="F20" s="4"/>
      <c r="G20" s="5"/>
      <c r="H20" s="6"/>
    </row>
    <row r="21" spans="2:8" x14ac:dyDescent="0.5">
      <c r="B21" s="17" t="s">
        <v>45</v>
      </c>
      <c r="C21" s="4"/>
      <c r="D21" s="4"/>
      <c r="E21" s="4"/>
      <c r="F21" s="4"/>
      <c r="G21" s="5"/>
    </row>
    <row r="22" spans="2:8" x14ac:dyDescent="0.5">
      <c r="B22" s="17" t="s">
        <v>46</v>
      </c>
      <c r="C22" s="4"/>
      <c r="D22" s="4"/>
      <c r="E22" s="4"/>
      <c r="F22" s="4"/>
      <c r="G22" s="5"/>
      <c r="H22" s="6"/>
    </row>
    <row r="23" spans="2:8" x14ac:dyDescent="0.5">
      <c r="B23" s="17" t="s">
        <v>47</v>
      </c>
      <c r="C23" s="4"/>
      <c r="D23" s="4"/>
      <c r="E23" s="4"/>
      <c r="F23" s="4"/>
      <c r="G23" s="5"/>
      <c r="H23" s="6"/>
    </row>
    <row r="24" spans="2:8" x14ac:dyDescent="0.5">
      <c r="B24" s="17" t="s">
        <v>48</v>
      </c>
      <c r="C24" s="4"/>
      <c r="D24" s="4"/>
      <c r="E24" s="4"/>
      <c r="F24" s="4"/>
      <c r="G24" s="5"/>
      <c r="H24" s="6"/>
    </row>
    <row r="25" spans="2:8" x14ac:dyDescent="0.5">
      <c r="B25" s="17" t="s">
        <v>49</v>
      </c>
      <c r="C25" s="4"/>
      <c r="D25" s="4"/>
      <c r="E25" s="4"/>
      <c r="F25" s="4"/>
      <c r="G25" s="5"/>
      <c r="H25" s="6"/>
    </row>
    <row r="26" spans="2:8" x14ac:dyDescent="0.5">
      <c r="B26" s="17" t="s">
        <v>50</v>
      </c>
      <c r="C26" s="4"/>
      <c r="D26" s="4"/>
      <c r="E26" s="4"/>
      <c r="F26" s="4"/>
      <c r="G26" s="5"/>
      <c r="H26" s="6"/>
    </row>
    <row r="27" spans="2:8" x14ac:dyDescent="0.5">
      <c r="B27" s="17" t="s">
        <v>51</v>
      </c>
      <c r="C27" s="4"/>
      <c r="D27" s="4"/>
      <c r="E27" s="4"/>
      <c r="F27" s="4"/>
      <c r="G27" s="5"/>
      <c r="H27" s="6"/>
    </row>
    <row r="28" spans="2:8" x14ac:dyDescent="0.5">
      <c r="B28" s="17" t="s">
        <v>52</v>
      </c>
      <c r="C28" s="4"/>
      <c r="D28" s="4"/>
      <c r="E28" s="4"/>
      <c r="F28" s="4"/>
      <c r="G28" s="5"/>
      <c r="H28" s="6"/>
    </row>
    <row r="29" spans="2:8" x14ac:dyDescent="0.5">
      <c r="B29" s="17" t="s">
        <v>53</v>
      </c>
      <c r="C29" s="4"/>
      <c r="D29" s="4"/>
      <c r="E29" s="4"/>
      <c r="F29" s="4"/>
      <c r="G29" s="5"/>
      <c r="H29" s="6"/>
    </row>
    <row r="30" spans="2:8" x14ac:dyDescent="0.5">
      <c r="B30" s="17" t="s">
        <v>54</v>
      </c>
      <c r="C30" s="4"/>
      <c r="D30" s="4"/>
      <c r="E30" s="4"/>
      <c r="F30" s="4"/>
      <c r="G30" s="5"/>
      <c r="H30" s="6"/>
    </row>
    <row r="31" spans="2:8" x14ac:dyDescent="0.5">
      <c r="B31" s="17" t="s">
        <v>55</v>
      </c>
      <c r="C31" s="4"/>
      <c r="D31" s="4"/>
      <c r="E31" s="4"/>
      <c r="F31" s="4"/>
      <c r="G31" s="5"/>
      <c r="H31" s="6"/>
    </row>
    <row r="32" spans="2:8" x14ac:dyDescent="0.5">
      <c r="B32" s="17" t="s">
        <v>56</v>
      </c>
      <c r="C32" s="4"/>
      <c r="D32" s="4"/>
      <c r="E32" s="4"/>
      <c r="F32" s="4"/>
      <c r="G32" s="5"/>
      <c r="H32" s="6"/>
    </row>
    <row r="33" spans="2:8" x14ac:dyDescent="0.5">
      <c r="B33" s="17" t="s">
        <v>57</v>
      </c>
      <c r="C33" s="4"/>
      <c r="D33" s="4"/>
      <c r="E33" s="4"/>
      <c r="F33" s="4"/>
      <c r="G33" s="5"/>
      <c r="H33" s="6"/>
    </row>
    <row r="34" spans="2:8" x14ac:dyDescent="0.5">
      <c r="B34" s="17" t="s">
        <v>58</v>
      </c>
      <c r="C34" s="4"/>
      <c r="D34" s="4"/>
      <c r="E34" s="4"/>
      <c r="F34" s="4"/>
      <c r="G34" s="5"/>
      <c r="H34" s="6"/>
    </row>
    <row r="35" spans="2:8" x14ac:dyDescent="0.5">
      <c r="C35" s="20"/>
      <c r="D35" s="20"/>
      <c r="E35" s="20"/>
      <c r="F35" s="20"/>
      <c r="H35" s="6"/>
    </row>
    <row r="36" spans="2:8" x14ac:dyDescent="0.5">
      <c r="B36" s="21" t="s">
        <v>16</v>
      </c>
      <c r="C36" s="20"/>
      <c r="D36" s="20"/>
      <c r="E36" s="20"/>
      <c r="F36" s="20"/>
      <c r="G36" s="20"/>
      <c r="H36" s="20"/>
    </row>
    <row r="37" spans="2:8" x14ac:dyDescent="0.5">
      <c r="B37" s="22" t="str">
        <f>SUBSTITUTE(B12,CHAR(202)," ")</f>
        <v>IN_Avg     Effect         se          t          p       LLCI       ULCI</v>
      </c>
      <c r="C37" s="6"/>
      <c r="D37" s="6"/>
      <c r="E37" s="6"/>
      <c r="F37" s="6"/>
      <c r="G37" s="20"/>
      <c r="H37" s="20"/>
    </row>
    <row r="38" spans="2:8" x14ac:dyDescent="0.5">
      <c r="B38" s="6" t="str">
        <f>TRIM(SUBSTITUTE(B13,CHAR(202)," "))</f>
        <v>-2.5080 .4953 .0712 6.9575 .0000 .3552 .6355</v>
      </c>
      <c r="C38" s="6"/>
      <c r="D38" s="6"/>
      <c r="E38" s="6"/>
      <c r="F38" s="6"/>
      <c r="G38" s="20"/>
      <c r="H38" s="20"/>
    </row>
    <row r="39" spans="2:8" x14ac:dyDescent="0.5">
      <c r="B39" s="6" t="str">
        <f t="shared" ref="B39:B59" si="0">TRIM(SUBSTITUTE(B14,CHAR(202)," "))</f>
        <v>-2.2080 .4654 .0658 7.0692 .0000 .3358 .5950</v>
      </c>
      <c r="C39" s="6"/>
      <c r="D39" s="6"/>
      <c r="E39" s="6"/>
      <c r="F39" s="6"/>
      <c r="G39" s="20"/>
      <c r="H39" s="20"/>
    </row>
    <row r="40" spans="2:8" x14ac:dyDescent="0.5">
      <c r="B40" s="6" t="str">
        <f t="shared" si="0"/>
        <v>-1.9080 .4355 .0606 7.1823 .0000 .3161 .5548</v>
      </c>
      <c r="C40" s="6"/>
      <c r="D40" s="6"/>
      <c r="E40" s="6"/>
      <c r="F40" s="6"/>
      <c r="G40" s="20"/>
      <c r="H40" s="20"/>
    </row>
    <row r="41" spans="2:8" x14ac:dyDescent="0.5">
      <c r="B41" s="6" t="str">
        <f t="shared" si="0"/>
        <v>-1.6080 .4056 .0556 7.2907 .0000 .2961 .5151</v>
      </c>
      <c r="C41" s="6"/>
      <c r="D41" s="6"/>
      <c r="E41" s="6"/>
      <c r="F41" s="6"/>
      <c r="G41" s="20"/>
      <c r="H41" s="20"/>
    </row>
    <row r="42" spans="2:8" x14ac:dyDescent="0.5">
      <c r="B42" s="6" t="str">
        <f t="shared" si="0"/>
        <v>-1.3080 .3756 .0509 7.3832 .0000 .2755 .4758</v>
      </c>
      <c r="C42" s="6"/>
      <c r="D42" s="6"/>
      <c r="E42" s="6"/>
      <c r="F42" s="6"/>
      <c r="G42" s="20"/>
      <c r="H42" s="20"/>
    </row>
    <row r="43" spans="2:8" x14ac:dyDescent="0.5">
      <c r="B43" s="6" t="str">
        <f t="shared" si="0"/>
        <v>-1.0080 .3457 .0465 7.4410 .0000 .2543 .4372</v>
      </c>
      <c r="C43" s="6"/>
      <c r="D43" s="6"/>
      <c r="E43" s="6"/>
      <c r="F43" s="6"/>
      <c r="G43" s="20"/>
      <c r="H43" s="20"/>
    </row>
    <row r="44" spans="2:8" x14ac:dyDescent="0.5">
      <c r="B44" s="6" t="str">
        <f t="shared" si="0"/>
        <v>-.7080 .3158 .0425 7.4334 .0000 .2322 .3994</v>
      </c>
      <c r="C44" s="6"/>
      <c r="D44" s="6"/>
      <c r="E44" s="6"/>
      <c r="F44" s="6"/>
      <c r="G44" s="20"/>
      <c r="H44" s="20"/>
    </row>
    <row r="45" spans="2:8" x14ac:dyDescent="0.5">
      <c r="B45" s="6" t="str">
        <f t="shared" si="0"/>
        <v>-.4080 .2859 .0391 7.3156 .0000 .2090 .3628</v>
      </c>
      <c r="C45" s="6"/>
      <c r="D45" s="6"/>
      <c r="E45" s="6"/>
      <c r="F45" s="6"/>
      <c r="G45" s="20"/>
      <c r="H45" s="20"/>
    </row>
    <row r="46" spans="2:8" x14ac:dyDescent="0.5">
      <c r="B46" s="6" t="str">
        <f t="shared" si="0"/>
        <v>-.1080 .2560 .0364 7.0307 .0000 .1843 .3276</v>
      </c>
      <c r="C46" s="6"/>
      <c r="D46" s="6"/>
      <c r="E46" s="6"/>
      <c r="F46" s="6"/>
      <c r="G46" s="20"/>
      <c r="H46" s="20"/>
    </row>
    <row r="47" spans="2:8" x14ac:dyDescent="0.5">
      <c r="B47" s="6" t="str">
        <f t="shared" si="0"/>
        <v>.1920 .2260 .0346 6.5259 .0000 .1579 .2942</v>
      </c>
      <c r="C47" s="6"/>
      <c r="D47" s="6"/>
      <c r="E47" s="6"/>
      <c r="F47" s="6"/>
      <c r="G47" s="20"/>
      <c r="H47" s="20"/>
    </row>
    <row r="48" spans="2:8" x14ac:dyDescent="0.5">
      <c r="B48" s="6" t="str">
        <f t="shared" si="0"/>
        <v>.4920 .1961 .0339 5.7829 .0000 .1294 .2629</v>
      </c>
      <c r="C48" s="6"/>
      <c r="D48" s="6"/>
      <c r="E48" s="6"/>
      <c r="F48" s="6"/>
      <c r="G48" s="20"/>
      <c r="H48" s="20"/>
    </row>
    <row r="49" spans="2:8" x14ac:dyDescent="0.5">
      <c r="B49" s="6" t="str">
        <f t="shared" si="0"/>
        <v>.7920 .1662 .0343 4.8453 .0000 .0987 .2337</v>
      </c>
      <c r="C49" s="6"/>
      <c r="D49" s="6"/>
      <c r="E49" s="6"/>
      <c r="F49" s="6"/>
      <c r="G49" s="20"/>
      <c r="H49" s="20"/>
    </row>
    <row r="50" spans="2:8" x14ac:dyDescent="0.5">
      <c r="B50" s="6" t="str">
        <f t="shared" si="0"/>
        <v>1.0920 .1363 .0358 3.8104 .0002 .0659 .2067</v>
      </c>
      <c r="C50" s="6"/>
      <c r="D50" s="6"/>
      <c r="E50" s="6"/>
      <c r="F50" s="6"/>
      <c r="G50" s="20"/>
      <c r="H50" s="20"/>
    </row>
    <row r="51" spans="2:8" x14ac:dyDescent="0.5">
      <c r="B51" s="6" t="str">
        <f t="shared" si="0"/>
        <v>1.3920 .1064 .0382 2.7857 .0057 .0312 .1815</v>
      </c>
      <c r="C51" s="6"/>
      <c r="D51" s="6"/>
      <c r="E51" s="6"/>
      <c r="F51" s="6"/>
      <c r="G51" s="20"/>
      <c r="H51" s="20"/>
    </row>
    <row r="52" spans="2:8" x14ac:dyDescent="0.5">
      <c r="B52" s="6" t="str">
        <f t="shared" si="0"/>
        <v>1.6512 .0805 .0409 1.9683 .0500 .0000 .1610</v>
      </c>
      <c r="C52" s="6"/>
      <c r="D52" s="6"/>
      <c r="E52" s="6"/>
      <c r="F52" s="6"/>
      <c r="G52" s="20"/>
      <c r="H52" s="20"/>
    </row>
    <row r="53" spans="2:8" x14ac:dyDescent="0.5">
      <c r="B53" s="6" t="str">
        <f t="shared" si="0"/>
        <v>1.6920 .0764 .0414 1.8472 .0658 -.0050 .1579</v>
      </c>
      <c r="C53" s="6"/>
      <c r="D53" s="6"/>
      <c r="E53" s="6"/>
      <c r="F53" s="6"/>
      <c r="G53" s="20"/>
      <c r="H53" s="20"/>
    </row>
    <row r="54" spans="2:8" x14ac:dyDescent="0.5">
      <c r="B54" s="6" t="str">
        <f t="shared" si="0"/>
        <v>1.9920 .0465 .0452 1.0290 .3043 -.0424 .1355</v>
      </c>
      <c r="C54" s="6"/>
      <c r="D54" s="6"/>
      <c r="E54" s="6"/>
      <c r="F54" s="6"/>
      <c r="G54" s="20"/>
      <c r="H54" s="20"/>
    </row>
    <row r="55" spans="2:8" x14ac:dyDescent="0.5">
      <c r="B55" s="6" t="str">
        <f t="shared" si="0"/>
        <v>2.2920 .0166 .0495 .3352 .7378 -.0808 .1140</v>
      </c>
      <c r="C55" s="6"/>
      <c r="D55" s="6"/>
      <c r="E55" s="6"/>
      <c r="F55" s="6"/>
      <c r="G55" s="20"/>
      <c r="H55" s="20"/>
    </row>
    <row r="56" spans="2:8" x14ac:dyDescent="0.5">
      <c r="B56" s="6" t="str">
        <f t="shared" si="0"/>
        <v>2.5920 -.0133 .0541 -.2463 .8057 -.1199 .0932</v>
      </c>
      <c r="C56" s="6"/>
      <c r="D56" s="6"/>
      <c r="E56" s="6"/>
      <c r="F56" s="6"/>
      <c r="G56" s="20"/>
      <c r="H56" s="20"/>
    </row>
    <row r="57" spans="2:8" x14ac:dyDescent="0.5">
      <c r="B57" s="6" t="str">
        <f t="shared" si="0"/>
        <v>2.8920 -.0433 .0591 -.7321 .4647 -.1595 .0730</v>
      </c>
      <c r="C57" s="6"/>
      <c r="D57" s="6"/>
      <c r="E57" s="6"/>
      <c r="F57" s="6"/>
      <c r="G57" s="20"/>
      <c r="H57" s="20"/>
    </row>
    <row r="58" spans="2:8" x14ac:dyDescent="0.5">
      <c r="B58" s="6" t="str">
        <f t="shared" si="0"/>
        <v>3.1920 -.0732 .0642 -1.1393 .2555 -.1996 .0532</v>
      </c>
      <c r="C58" s="6"/>
      <c r="D58" s="6"/>
      <c r="E58" s="6"/>
      <c r="F58" s="6"/>
      <c r="G58" s="20"/>
      <c r="H58" s="20"/>
    </row>
    <row r="59" spans="2:8" x14ac:dyDescent="0.5">
      <c r="B59" s="6" t="str">
        <f t="shared" si="0"/>
        <v>3.4920 -.1031 .0695 -1.4825 .1393 -.2400 .0338</v>
      </c>
      <c r="C59" s="6"/>
      <c r="D59" s="6"/>
      <c r="E59" s="6"/>
      <c r="F59" s="6"/>
      <c r="G59" s="20"/>
      <c r="H59" s="20"/>
    </row>
    <row r="60" spans="2:8" x14ac:dyDescent="0.5">
      <c r="B60" s="6"/>
      <c r="C60" s="6"/>
      <c r="D60" s="6"/>
      <c r="E60" s="6"/>
      <c r="F60" s="6"/>
      <c r="G60" s="20"/>
      <c r="H60" s="20"/>
    </row>
    <row r="61" spans="2:8" x14ac:dyDescent="0.5">
      <c r="B61" s="6"/>
      <c r="C61" s="6"/>
      <c r="D61" s="6"/>
      <c r="E61" s="6"/>
      <c r="F61" s="6"/>
      <c r="G61" s="20"/>
      <c r="H61" s="20"/>
    </row>
    <row r="62" spans="2:8" x14ac:dyDescent="0.5">
      <c r="B62" s="22" t="s">
        <v>17</v>
      </c>
      <c r="C62" s="6"/>
      <c r="D62" s="6"/>
      <c r="E62" s="6"/>
      <c r="F62" s="6"/>
      <c r="G62" s="20"/>
      <c r="H62" s="20"/>
    </row>
    <row r="63" spans="2:8" x14ac:dyDescent="0.5">
      <c r="B63" s="22" t="str">
        <f t="shared" ref="B63:B85" si="1">TRIM(B37)</f>
        <v>IN_Avg Effect se t p LLCI ULCI</v>
      </c>
      <c r="C63" s="6"/>
      <c r="D63" s="6"/>
      <c r="E63" s="6"/>
      <c r="F63" s="6"/>
      <c r="G63" s="20"/>
      <c r="H63" s="20"/>
    </row>
    <row r="64" spans="2:8" x14ac:dyDescent="0.5">
      <c r="B64" s="6" t="str">
        <f t="shared" si="1"/>
        <v>-2.5080 .4953 .0712 6.9575 .0000 .3552 .6355</v>
      </c>
      <c r="C64" s="6" t="str">
        <f>RIGHT(B64, LEN(B64)-FIND(" ",B64))</f>
        <v>.4953 .0712 6.9575 .0000 .3552 .6355</v>
      </c>
      <c r="D64" s="6" t="str">
        <f t="shared" ref="D64:H79" si="2">RIGHT(C64, LEN(C64)-FIND(" ",C64))</f>
        <v>.0712 6.9575 .0000 .3552 .6355</v>
      </c>
      <c r="E64" s="6" t="str">
        <f t="shared" si="2"/>
        <v>6.9575 .0000 .3552 .6355</v>
      </c>
      <c r="F64" s="6" t="str">
        <f>RIGHT(E64, LEN(E64)-FIND(" ",E64))</f>
        <v>.0000 .3552 .6355</v>
      </c>
      <c r="G64" s="6" t="str">
        <f>RIGHT(F64, LEN(F64)-FIND(" ",F64))</f>
        <v>.3552 .6355</v>
      </c>
      <c r="H64" s="6" t="str">
        <f>RIGHT(G64, LEN(G64)-FIND(" ",G64))</f>
        <v>.6355</v>
      </c>
    </row>
    <row r="65" spans="2:8" x14ac:dyDescent="0.5">
      <c r="B65" s="6" t="str">
        <f t="shared" si="1"/>
        <v>-2.2080 .4654 .0658 7.0692 .0000 .3358 .5950</v>
      </c>
      <c r="C65" s="6" t="str">
        <f t="shared" ref="C65:H80" si="3">RIGHT(B65, LEN(B65)-FIND(" ",B65))</f>
        <v>.4654 .0658 7.0692 .0000 .3358 .5950</v>
      </c>
      <c r="D65" s="6" t="str">
        <f t="shared" si="2"/>
        <v>.0658 7.0692 .0000 .3358 .5950</v>
      </c>
      <c r="E65" s="6" t="str">
        <f t="shared" si="2"/>
        <v>7.0692 .0000 .3358 .5950</v>
      </c>
      <c r="F65" s="6" t="str">
        <f t="shared" si="2"/>
        <v>.0000 .3358 .5950</v>
      </c>
      <c r="G65" s="6" t="str">
        <f t="shared" si="2"/>
        <v>.3358 .5950</v>
      </c>
      <c r="H65" s="6" t="str">
        <f t="shared" si="2"/>
        <v>.5950</v>
      </c>
    </row>
    <row r="66" spans="2:8" x14ac:dyDescent="0.5">
      <c r="B66" s="6" t="str">
        <f t="shared" si="1"/>
        <v>-1.9080 .4355 .0606 7.1823 .0000 .3161 .5548</v>
      </c>
      <c r="C66" s="6" t="str">
        <f t="shared" si="3"/>
        <v>.4355 .0606 7.1823 .0000 .3161 .5548</v>
      </c>
      <c r="D66" s="6" t="str">
        <f t="shared" si="2"/>
        <v>.0606 7.1823 .0000 .3161 .5548</v>
      </c>
      <c r="E66" s="6" t="str">
        <f t="shared" si="2"/>
        <v>7.1823 .0000 .3161 .5548</v>
      </c>
      <c r="F66" s="6" t="str">
        <f t="shared" si="2"/>
        <v>.0000 .3161 .5548</v>
      </c>
      <c r="G66" s="6" t="str">
        <f t="shared" si="2"/>
        <v>.3161 .5548</v>
      </c>
      <c r="H66" s="6" t="str">
        <f t="shared" si="2"/>
        <v>.5548</v>
      </c>
    </row>
    <row r="67" spans="2:8" x14ac:dyDescent="0.5">
      <c r="B67" s="6" t="str">
        <f t="shared" si="1"/>
        <v>-1.6080 .4056 .0556 7.2907 .0000 .2961 .5151</v>
      </c>
      <c r="C67" s="6" t="str">
        <f t="shared" si="3"/>
        <v>.4056 .0556 7.2907 .0000 .2961 .5151</v>
      </c>
      <c r="D67" s="6" t="str">
        <f t="shared" si="2"/>
        <v>.0556 7.2907 .0000 .2961 .5151</v>
      </c>
      <c r="E67" s="6" t="str">
        <f t="shared" si="2"/>
        <v>7.2907 .0000 .2961 .5151</v>
      </c>
      <c r="F67" s="6" t="str">
        <f t="shared" si="2"/>
        <v>.0000 .2961 .5151</v>
      </c>
      <c r="G67" s="6" t="str">
        <f t="shared" si="2"/>
        <v>.2961 .5151</v>
      </c>
      <c r="H67" s="6" t="str">
        <f t="shared" si="2"/>
        <v>.5151</v>
      </c>
    </row>
    <row r="68" spans="2:8" x14ac:dyDescent="0.5">
      <c r="B68" s="6" t="str">
        <f t="shared" si="1"/>
        <v>-1.3080 .3756 .0509 7.3832 .0000 .2755 .4758</v>
      </c>
      <c r="C68" s="6" t="str">
        <f t="shared" si="3"/>
        <v>.3756 .0509 7.3832 .0000 .2755 .4758</v>
      </c>
      <c r="D68" s="6" t="str">
        <f t="shared" si="2"/>
        <v>.0509 7.3832 .0000 .2755 .4758</v>
      </c>
      <c r="E68" s="6" t="str">
        <f t="shared" si="2"/>
        <v>7.3832 .0000 .2755 .4758</v>
      </c>
      <c r="F68" s="6" t="str">
        <f t="shared" si="2"/>
        <v>.0000 .2755 .4758</v>
      </c>
      <c r="G68" s="6" t="str">
        <f t="shared" si="2"/>
        <v>.2755 .4758</v>
      </c>
      <c r="H68" s="6" t="str">
        <f t="shared" si="2"/>
        <v>.4758</v>
      </c>
    </row>
    <row r="69" spans="2:8" x14ac:dyDescent="0.5">
      <c r="B69" s="6" t="str">
        <f t="shared" si="1"/>
        <v>-1.0080 .3457 .0465 7.4410 .0000 .2543 .4372</v>
      </c>
      <c r="C69" s="6" t="str">
        <f t="shared" si="3"/>
        <v>.3457 .0465 7.4410 .0000 .2543 .4372</v>
      </c>
      <c r="D69" s="6" t="str">
        <f t="shared" si="2"/>
        <v>.0465 7.4410 .0000 .2543 .4372</v>
      </c>
      <c r="E69" s="6" t="str">
        <f t="shared" si="2"/>
        <v>7.4410 .0000 .2543 .4372</v>
      </c>
      <c r="F69" s="6" t="str">
        <f t="shared" si="2"/>
        <v>.0000 .2543 .4372</v>
      </c>
      <c r="G69" s="6" t="str">
        <f t="shared" si="2"/>
        <v>.2543 .4372</v>
      </c>
      <c r="H69" s="6" t="str">
        <f t="shared" si="2"/>
        <v>.4372</v>
      </c>
    </row>
    <row r="70" spans="2:8" x14ac:dyDescent="0.5">
      <c r="B70" s="6" t="str">
        <f t="shared" si="1"/>
        <v>-.7080 .3158 .0425 7.4334 .0000 .2322 .3994</v>
      </c>
      <c r="C70" s="6" t="str">
        <f t="shared" si="3"/>
        <v>.3158 .0425 7.4334 .0000 .2322 .3994</v>
      </c>
      <c r="D70" s="6" t="str">
        <f t="shared" si="2"/>
        <v>.0425 7.4334 .0000 .2322 .3994</v>
      </c>
      <c r="E70" s="6" t="str">
        <f t="shared" si="2"/>
        <v>7.4334 .0000 .2322 .3994</v>
      </c>
      <c r="F70" s="6" t="str">
        <f t="shared" si="2"/>
        <v>.0000 .2322 .3994</v>
      </c>
      <c r="G70" s="6" t="str">
        <f t="shared" si="2"/>
        <v>.2322 .3994</v>
      </c>
      <c r="H70" s="6" t="str">
        <f t="shared" si="2"/>
        <v>.3994</v>
      </c>
    </row>
    <row r="71" spans="2:8" x14ac:dyDescent="0.5">
      <c r="B71" s="6" t="str">
        <f t="shared" si="1"/>
        <v>-.4080 .2859 .0391 7.3156 .0000 .2090 .3628</v>
      </c>
      <c r="C71" s="6" t="str">
        <f t="shared" si="3"/>
        <v>.2859 .0391 7.3156 .0000 .2090 .3628</v>
      </c>
      <c r="D71" s="6" t="str">
        <f t="shared" si="2"/>
        <v>.0391 7.3156 .0000 .2090 .3628</v>
      </c>
      <c r="E71" s="6" t="str">
        <f t="shared" si="2"/>
        <v>7.3156 .0000 .2090 .3628</v>
      </c>
      <c r="F71" s="6" t="str">
        <f t="shared" si="2"/>
        <v>.0000 .2090 .3628</v>
      </c>
      <c r="G71" s="6" t="str">
        <f t="shared" si="2"/>
        <v>.2090 .3628</v>
      </c>
      <c r="H71" s="6" t="str">
        <f t="shared" si="2"/>
        <v>.3628</v>
      </c>
    </row>
    <row r="72" spans="2:8" x14ac:dyDescent="0.5">
      <c r="B72" s="6" t="str">
        <f t="shared" si="1"/>
        <v>-.1080 .2560 .0364 7.0307 .0000 .1843 .3276</v>
      </c>
      <c r="C72" s="6" t="str">
        <f t="shared" si="3"/>
        <v>.2560 .0364 7.0307 .0000 .1843 .3276</v>
      </c>
      <c r="D72" s="6" t="str">
        <f t="shared" si="2"/>
        <v>.0364 7.0307 .0000 .1843 .3276</v>
      </c>
      <c r="E72" s="6" t="str">
        <f t="shared" si="2"/>
        <v>7.0307 .0000 .1843 .3276</v>
      </c>
      <c r="F72" s="6" t="str">
        <f t="shared" si="2"/>
        <v>.0000 .1843 .3276</v>
      </c>
      <c r="G72" s="6" t="str">
        <f t="shared" si="2"/>
        <v>.1843 .3276</v>
      </c>
      <c r="H72" s="6" t="str">
        <f t="shared" si="2"/>
        <v>.3276</v>
      </c>
    </row>
    <row r="73" spans="2:8" x14ac:dyDescent="0.5">
      <c r="B73" s="6" t="str">
        <f t="shared" si="1"/>
        <v>.1920 .2260 .0346 6.5259 .0000 .1579 .2942</v>
      </c>
      <c r="C73" s="6" t="str">
        <f t="shared" si="3"/>
        <v>.2260 .0346 6.5259 .0000 .1579 .2942</v>
      </c>
      <c r="D73" s="6" t="str">
        <f t="shared" si="2"/>
        <v>.0346 6.5259 .0000 .1579 .2942</v>
      </c>
      <c r="E73" s="6" t="str">
        <f t="shared" si="2"/>
        <v>6.5259 .0000 .1579 .2942</v>
      </c>
      <c r="F73" s="6" t="str">
        <f t="shared" si="2"/>
        <v>.0000 .1579 .2942</v>
      </c>
      <c r="G73" s="6" t="str">
        <f t="shared" si="2"/>
        <v>.1579 .2942</v>
      </c>
      <c r="H73" s="6" t="str">
        <f t="shared" si="2"/>
        <v>.2942</v>
      </c>
    </row>
    <row r="74" spans="2:8" x14ac:dyDescent="0.5">
      <c r="B74" s="6" t="str">
        <f t="shared" si="1"/>
        <v>.4920 .1961 .0339 5.7829 .0000 .1294 .2629</v>
      </c>
      <c r="C74" s="6" t="str">
        <f t="shared" si="3"/>
        <v>.1961 .0339 5.7829 .0000 .1294 .2629</v>
      </c>
      <c r="D74" s="6" t="str">
        <f t="shared" si="2"/>
        <v>.0339 5.7829 .0000 .1294 .2629</v>
      </c>
      <c r="E74" s="6" t="str">
        <f t="shared" si="2"/>
        <v>5.7829 .0000 .1294 .2629</v>
      </c>
      <c r="F74" s="6" t="str">
        <f t="shared" si="2"/>
        <v>.0000 .1294 .2629</v>
      </c>
      <c r="G74" s="6" t="str">
        <f t="shared" si="2"/>
        <v>.1294 .2629</v>
      </c>
      <c r="H74" s="6" t="str">
        <f t="shared" si="2"/>
        <v>.2629</v>
      </c>
    </row>
    <row r="75" spans="2:8" x14ac:dyDescent="0.5">
      <c r="B75" s="6" t="str">
        <f t="shared" si="1"/>
        <v>.7920 .1662 .0343 4.8453 .0000 .0987 .2337</v>
      </c>
      <c r="C75" s="6" t="str">
        <f t="shared" si="3"/>
        <v>.1662 .0343 4.8453 .0000 .0987 .2337</v>
      </c>
      <c r="D75" s="6" t="str">
        <f t="shared" si="2"/>
        <v>.0343 4.8453 .0000 .0987 .2337</v>
      </c>
      <c r="E75" s="6" t="str">
        <f t="shared" si="2"/>
        <v>4.8453 .0000 .0987 .2337</v>
      </c>
      <c r="F75" s="6" t="str">
        <f t="shared" si="2"/>
        <v>.0000 .0987 .2337</v>
      </c>
      <c r="G75" s="6" t="str">
        <f t="shared" si="2"/>
        <v>.0987 .2337</v>
      </c>
      <c r="H75" s="6" t="str">
        <f t="shared" si="2"/>
        <v>.2337</v>
      </c>
    </row>
    <row r="76" spans="2:8" x14ac:dyDescent="0.5">
      <c r="B76" s="6" t="str">
        <f t="shared" si="1"/>
        <v>1.0920 .1363 .0358 3.8104 .0002 .0659 .2067</v>
      </c>
      <c r="C76" s="6" t="str">
        <f t="shared" si="3"/>
        <v>.1363 .0358 3.8104 .0002 .0659 .2067</v>
      </c>
      <c r="D76" s="6" t="str">
        <f t="shared" si="2"/>
        <v>.0358 3.8104 .0002 .0659 .2067</v>
      </c>
      <c r="E76" s="6" t="str">
        <f t="shared" si="2"/>
        <v>3.8104 .0002 .0659 .2067</v>
      </c>
      <c r="F76" s="6" t="str">
        <f t="shared" si="2"/>
        <v>.0002 .0659 .2067</v>
      </c>
      <c r="G76" s="6" t="str">
        <f t="shared" si="2"/>
        <v>.0659 .2067</v>
      </c>
      <c r="H76" s="6" t="str">
        <f t="shared" si="2"/>
        <v>.2067</v>
      </c>
    </row>
    <row r="77" spans="2:8" x14ac:dyDescent="0.5">
      <c r="B77" s="6" t="str">
        <f t="shared" si="1"/>
        <v>1.3920 .1064 .0382 2.7857 .0057 .0312 .1815</v>
      </c>
      <c r="C77" s="6" t="str">
        <f t="shared" si="3"/>
        <v>.1064 .0382 2.7857 .0057 .0312 .1815</v>
      </c>
      <c r="D77" s="6" t="str">
        <f t="shared" si="2"/>
        <v>.0382 2.7857 .0057 .0312 .1815</v>
      </c>
      <c r="E77" s="6" t="str">
        <f t="shared" si="2"/>
        <v>2.7857 .0057 .0312 .1815</v>
      </c>
      <c r="F77" s="6" t="str">
        <f t="shared" si="2"/>
        <v>.0057 .0312 .1815</v>
      </c>
      <c r="G77" s="6" t="str">
        <f t="shared" si="2"/>
        <v>.0312 .1815</v>
      </c>
      <c r="H77" s="6" t="str">
        <f t="shared" si="2"/>
        <v>.1815</v>
      </c>
    </row>
    <row r="78" spans="2:8" x14ac:dyDescent="0.5">
      <c r="B78" s="6" t="str">
        <f t="shared" si="1"/>
        <v>1.6512 .0805 .0409 1.9683 .0500 .0000 .1610</v>
      </c>
      <c r="C78" s="6" t="str">
        <f t="shared" si="3"/>
        <v>.0805 .0409 1.9683 .0500 .0000 .1610</v>
      </c>
      <c r="D78" s="6" t="str">
        <f t="shared" si="2"/>
        <v>.0409 1.9683 .0500 .0000 .1610</v>
      </c>
      <c r="E78" s="6" t="str">
        <f t="shared" si="2"/>
        <v>1.9683 .0500 .0000 .1610</v>
      </c>
      <c r="F78" s="6" t="str">
        <f t="shared" si="2"/>
        <v>.0500 .0000 .1610</v>
      </c>
      <c r="G78" s="6" t="str">
        <f t="shared" si="2"/>
        <v>.0000 .1610</v>
      </c>
      <c r="H78" s="6" t="str">
        <f t="shared" si="2"/>
        <v>.1610</v>
      </c>
    </row>
    <row r="79" spans="2:8" x14ac:dyDescent="0.5">
      <c r="B79" s="6" t="str">
        <f t="shared" si="1"/>
        <v>1.6920 .0764 .0414 1.8472 .0658 -.0050 .1579</v>
      </c>
      <c r="C79" s="6" t="str">
        <f t="shared" si="3"/>
        <v>.0764 .0414 1.8472 .0658 -.0050 .1579</v>
      </c>
      <c r="D79" s="6" t="str">
        <f t="shared" si="2"/>
        <v>.0414 1.8472 .0658 -.0050 .1579</v>
      </c>
      <c r="E79" s="6" t="str">
        <f t="shared" si="2"/>
        <v>1.8472 .0658 -.0050 .1579</v>
      </c>
      <c r="F79" s="6" t="str">
        <f t="shared" si="2"/>
        <v>.0658 -.0050 .1579</v>
      </c>
      <c r="G79" s="6" t="str">
        <f t="shared" si="2"/>
        <v>-.0050 .1579</v>
      </c>
      <c r="H79" s="6" t="str">
        <f t="shared" si="2"/>
        <v>.1579</v>
      </c>
    </row>
    <row r="80" spans="2:8" x14ac:dyDescent="0.5">
      <c r="B80" s="6" t="str">
        <f t="shared" si="1"/>
        <v>1.9920 .0465 .0452 1.0290 .3043 -.0424 .1355</v>
      </c>
      <c r="C80" s="6" t="str">
        <f t="shared" si="3"/>
        <v>.0465 .0452 1.0290 .3043 -.0424 .1355</v>
      </c>
      <c r="D80" s="6" t="str">
        <f t="shared" si="3"/>
        <v>.0452 1.0290 .3043 -.0424 .1355</v>
      </c>
      <c r="E80" s="6" t="str">
        <f t="shared" si="3"/>
        <v>1.0290 .3043 -.0424 .1355</v>
      </c>
      <c r="F80" s="6" t="str">
        <f t="shared" si="3"/>
        <v>.3043 -.0424 .1355</v>
      </c>
      <c r="G80" s="6" t="str">
        <f t="shared" si="3"/>
        <v>-.0424 .1355</v>
      </c>
      <c r="H80" s="6" t="str">
        <f t="shared" si="3"/>
        <v>.1355</v>
      </c>
    </row>
    <row r="81" spans="2:8" x14ac:dyDescent="0.5">
      <c r="B81" s="6" t="str">
        <f t="shared" si="1"/>
        <v>2.2920 .0166 .0495 .3352 .7378 -.0808 .1140</v>
      </c>
      <c r="C81" s="6" t="str">
        <f t="shared" ref="C81:H85" si="4">RIGHT(B81, LEN(B81)-FIND(" ",B81))</f>
        <v>.0166 .0495 .3352 .7378 -.0808 .1140</v>
      </c>
      <c r="D81" s="6" t="str">
        <f t="shared" si="4"/>
        <v>.0495 .3352 .7378 -.0808 .1140</v>
      </c>
      <c r="E81" s="6" t="str">
        <f t="shared" si="4"/>
        <v>.3352 .7378 -.0808 .1140</v>
      </c>
      <c r="F81" s="6" t="str">
        <f t="shared" si="4"/>
        <v>.7378 -.0808 .1140</v>
      </c>
      <c r="G81" s="6" t="str">
        <f t="shared" si="4"/>
        <v>-.0808 .1140</v>
      </c>
      <c r="H81" s="6" t="str">
        <f t="shared" si="4"/>
        <v>.1140</v>
      </c>
    </row>
    <row r="82" spans="2:8" x14ac:dyDescent="0.5">
      <c r="B82" s="6" t="str">
        <f t="shared" si="1"/>
        <v>2.5920 -.0133 .0541 -.2463 .8057 -.1199 .0932</v>
      </c>
      <c r="C82" s="6" t="str">
        <f t="shared" si="4"/>
        <v>-.0133 .0541 -.2463 .8057 -.1199 .0932</v>
      </c>
      <c r="D82" s="6" t="str">
        <f t="shared" si="4"/>
        <v>.0541 -.2463 .8057 -.1199 .0932</v>
      </c>
      <c r="E82" s="6" t="str">
        <f t="shared" si="4"/>
        <v>-.2463 .8057 -.1199 .0932</v>
      </c>
      <c r="F82" s="6" t="str">
        <f t="shared" si="4"/>
        <v>.8057 -.1199 .0932</v>
      </c>
      <c r="G82" s="6" t="str">
        <f t="shared" si="4"/>
        <v>-.1199 .0932</v>
      </c>
      <c r="H82" s="6" t="str">
        <f t="shared" si="4"/>
        <v>.0932</v>
      </c>
    </row>
    <row r="83" spans="2:8" x14ac:dyDescent="0.5">
      <c r="B83" s="6" t="str">
        <f t="shared" si="1"/>
        <v>2.8920 -.0433 .0591 -.7321 .4647 -.1595 .0730</v>
      </c>
      <c r="C83" s="6" t="str">
        <f t="shared" si="4"/>
        <v>-.0433 .0591 -.7321 .4647 -.1595 .0730</v>
      </c>
      <c r="D83" s="6" t="str">
        <f t="shared" si="4"/>
        <v>.0591 -.7321 .4647 -.1595 .0730</v>
      </c>
      <c r="E83" s="6" t="str">
        <f t="shared" si="4"/>
        <v>-.7321 .4647 -.1595 .0730</v>
      </c>
      <c r="F83" s="6" t="str">
        <f t="shared" si="4"/>
        <v>.4647 -.1595 .0730</v>
      </c>
      <c r="G83" s="6" t="str">
        <f t="shared" si="4"/>
        <v>-.1595 .0730</v>
      </c>
      <c r="H83" s="6" t="str">
        <f t="shared" si="4"/>
        <v>.0730</v>
      </c>
    </row>
    <row r="84" spans="2:8" x14ac:dyDescent="0.5">
      <c r="B84" s="6" t="str">
        <f t="shared" si="1"/>
        <v>3.1920 -.0732 .0642 -1.1393 .2555 -.1996 .0532</v>
      </c>
      <c r="C84" s="6" t="str">
        <f t="shared" si="4"/>
        <v>-.0732 .0642 -1.1393 .2555 -.1996 .0532</v>
      </c>
      <c r="D84" s="6" t="str">
        <f t="shared" si="4"/>
        <v>.0642 -1.1393 .2555 -.1996 .0532</v>
      </c>
      <c r="E84" s="6" t="str">
        <f t="shared" si="4"/>
        <v>-1.1393 .2555 -.1996 .0532</v>
      </c>
      <c r="F84" s="6" t="str">
        <f t="shared" si="4"/>
        <v>.2555 -.1996 .0532</v>
      </c>
      <c r="G84" s="6" t="str">
        <f t="shared" si="4"/>
        <v>-.1996 .0532</v>
      </c>
      <c r="H84" s="6" t="str">
        <f t="shared" si="4"/>
        <v>.0532</v>
      </c>
    </row>
    <row r="85" spans="2:8" x14ac:dyDescent="0.5">
      <c r="B85" s="6" t="str">
        <f t="shared" si="1"/>
        <v>3.4920 -.1031 .0695 -1.4825 .1393 -.2400 .0338</v>
      </c>
      <c r="C85" s="6" t="str">
        <f t="shared" si="4"/>
        <v>-.1031 .0695 -1.4825 .1393 -.2400 .0338</v>
      </c>
      <c r="D85" s="6" t="str">
        <f t="shared" si="4"/>
        <v>.0695 -1.4825 .1393 -.2400 .0338</v>
      </c>
      <c r="E85" s="6" t="str">
        <f t="shared" si="4"/>
        <v>-1.4825 .1393 -.2400 .0338</v>
      </c>
      <c r="F85" s="6" t="str">
        <f t="shared" si="4"/>
        <v>.1393 -.2400 .0338</v>
      </c>
      <c r="G85" s="6" t="str">
        <f t="shared" si="4"/>
        <v>-.2400 .0338</v>
      </c>
      <c r="H85" s="6" t="str">
        <f t="shared" si="4"/>
        <v>.0338</v>
      </c>
    </row>
    <row r="86" spans="2:8" x14ac:dyDescent="0.5">
      <c r="B86" s="6"/>
      <c r="C86" s="6"/>
      <c r="D86" s="6"/>
      <c r="E86" s="6"/>
      <c r="F86" s="6"/>
      <c r="G86" s="6"/>
      <c r="H86" s="6"/>
    </row>
    <row r="87" spans="2:8" x14ac:dyDescent="0.5">
      <c r="B87" s="6"/>
      <c r="C87" s="6"/>
      <c r="D87" s="6"/>
      <c r="E87" s="6"/>
      <c r="F87" s="6"/>
      <c r="G87" s="6"/>
      <c r="H87" s="6"/>
    </row>
    <row r="88" spans="2:8" x14ac:dyDescent="0.5">
      <c r="B88" s="22" t="s">
        <v>18</v>
      </c>
      <c r="C88" s="6"/>
      <c r="D88" s="6"/>
      <c r="E88" s="6"/>
      <c r="F88" s="6"/>
      <c r="G88" s="20"/>
      <c r="H88" s="20"/>
    </row>
    <row r="89" spans="2:8" s="8" customFormat="1" x14ac:dyDescent="0.5">
      <c r="B89" s="22" t="str">
        <f>LEFT(B63,FIND(" ",B63)-1)</f>
        <v>IN_Avg</v>
      </c>
      <c r="C89" s="22" t="s">
        <v>7</v>
      </c>
      <c r="D89" s="8" t="s">
        <v>8</v>
      </c>
      <c r="E89" s="8" t="s">
        <v>9</v>
      </c>
      <c r="F89" s="8" t="s">
        <v>10</v>
      </c>
      <c r="G89" s="22" t="s">
        <v>4</v>
      </c>
      <c r="H89" s="22" t="s">
        <v>5</v>
      </c>
    </row>
    <row r="90" spans="2:8" x14ac:dyDescent="0.5">
      <c r="B90" s="6">
        <f t="shared" ref="B90:G105" si="5">ROUND(LEFT(B64,FIND(" ",B64)-1),4)</f>
        <v>-2.508</v>
      </c>
      <c r="C90" s="6">
        <f t="shared" si="5"/>
        <v>0.49530000000000002</v>
      </c>
      <c r="D90" s="6">
        <f t="shared" si="5"/>
        <v>7.1199999999999999E-2</v>
      </c>
      <c r="E90" s="6">
        <f t="shared" si="5"/>
        <v>6.9574999999999996</v>
      </c>
      <c r="F90" s="6">
        <f t="shared" si="5"/>
        <v>0</v>
      </c>
      <c r="G90" s="6">
        <f t="shared" si="5"/>
        <v>0.35520000000000002</v>
      </c>
      <c r="H90" s="6">
        <f t="shared" ref="H90:H111" si="6">ROUND(H64,4)</f>
        <v>0.63549999999999995</v>
      </c>
    </row>
    <row r="91" spans="2:8" x14ac:dyDescent="0.5">
      <c r="B91" s="6">
        <f t="shared" si="5"/>
        <v>-2.2080000000000002</v>
      </c>
      <c r="C91" s="6">
        <f t="shared" si="5"/>
        <v>0.46539999999999998</v>
      </c>
      <c r="D91" s="6">
        <f t="shared" si="5"/>
        <v>6.5799999999999997E-2</v>
      </c>
      <c r="E91" s="6">
        <f t="shared" si="5"/>
        <v>7.0692000000000004</v>
      </c>
      <c r="F91" s="6">
        <f t="shared" si="5"/>
        <v>0</v>
      </c>
      <c r="G91" s="6">
        <f t="shared" si="5"/>
        <v>0.33579999999999999</v>
      </c>
      <c r="H91" s="6">
        <f t="shared" si="6"/>
        <v>0.59499999999999997</v>
      </c>
    </row>
    <row r="92" spans="2:8" x14ac:dyDescent="0.5">
      <c r="B92" s="6">
        <f t="shared" si="5"/>
        <v>-1.9079999999999999</v>
      </c>
      <c r="C92" s="6">
        <f t="shared" si="5"/>
        <v>0.4355</v>
      </c>
      <c r="D92" s="6">
        <f t="shared" si="5"/>
        <v>6.0600000000000001E-2</v>
      </c>
      <c r="E92" s="6">
        <f t="shared" si="5"/>
        <v>7.1822999999999997</v>
      </c>
      <c r="F92" s="6">
        <f t="shared" si="5"/>
        <v>0</v>
      </c>
      <c r="G92" s="6">
        <f t="shared" si="5"/>
        <v>0.31609999999999999</v>
      </c>
      <c r="H92" s="6">
        <f t="shared" si="6"/>
        <v>0.55479999999999996</v>
      </c>
    </row>
    <row r="93" spans="2:8" x14ac:dyDescent="0.5">
      <c r="B93" s="6">
        <f t="shared" si="5"/>
        <v>-1.6080000000000001</v>
      </c>
      <c r="C93" s="6">
        <f t="shared" si="5"/>
        <v>0.40560000000000002</v>
      </c>
      <c r="D93" s="6">
        <f t="shared" si="5"/>
        <v>5.5599999999999997E-2</v>
      </c>
      <c r="E93" s="6">
        <f t="shared" si="5"/>
        <v>7.2907000000000002</v>
      </c>
      <c r="F93" s="6">
        <f t="shared" si="5"/>
        <v>0</v>
      </c>
      <c r="G93" s="6">
        <f t="shared" si="5"/>
        <v>0.29609999999999997</v>
      </c>
      <c r="H93" s="6">
        <f t="shared" si="6"/>
        <v>0.5151</v>
      </c>
    </row>
    <row r="94" spans="2:8" x14ac:dyDescent="0.5">
      <c r="B94" s="6">
        <f t="shared" si="5"/>
        <v>-1.3080000000000001</v>
      </c>
      <c r="C94" s="6">
        <f t="shared" si="5"/>
        <v>0.37559999999999999</v>
      </c>
      <c r="D94" s="6">
        <f t="shared" si="5"/>
        <v>5.0900000000000001E-2</v>
      </c>
      <c r="E94" s="6">
        <f t="shared" si="5"/>
        <v>7.3832000000000004</v>
      </c>
      <c r="F94" s="6">
        <f t="shared" si="5"/>
        <v>0</v>
      </c>
      <c r="G94" s="6">
        <f t="shared" si="5"/>
        <v>0.27550000000000002</v>
      </c>
      <c r="H94" s="6">
        <f t="shared" si="6"/>
        <v>0.4758</v>
      </c>
    </row>
    <row r="95" spans="2:8" x14ac:dyDescent="0.5">
      <c r="B95" s="6">
        <f t="shared" si="5"/>
        <v>-1.008</v>
      </c>
      <c r="C95" s="6">
        <f t="shared" si="5"/>
        <v>0.34570000000000001</v>
      </c>
      <c r="D95" s="6">
        <f t="shared" si="5"/>
        <v>4.65E-2</v>
      </c>
      <c r="E95" s="6">
        <f t="shared" si="5"/>
        <v>7.4409999999999998</v>
      </c>
      <c r="F95" s="6">
        <f t="shared" si="5"/>
        <v>0</v>
      </c>
      <c r="G95" s="6">
        <f t="shared" si="5"/>
        <v>0.25430000000000003</v>
      </c>
      <c r="H95" s="6">
        <f t="shared" si="6"/>
        <v>0.43719999999999998</v>
      </c>
    </row>
    <row r="96" spans="2:8" x14ac:dyDescent="0.5">
      <c r="B96" s="6">
        <f t="shared" si="5"/>
        <v>-0.70799999999999996</v>
      </c>
      <c r="C96" s="6">
        <f t="shared" si="5"/>
        <v>0.31580000000000003</v>
      </c>
      <c r="D96" s="6">
        <f t="shared" si="5"/>
        <v>4.2500000000000003E-2</v>
      </c>
      <c r="E96" s="6">
        <f t="shared" si="5"/>
        <v>7.4333999999999998</v>
      </c>
      <c r="F96" s="6">
        <f t="shared" si="5"/>
        <v>0</v>
      </c>
      <c r="G96" s="6">
        <f t="shared" si="5"/>
        <v>0.23219999999999999</v>
      </c>
      <c r="H96" s="6">
        <f t="shared" si="6"/>
        <v>0.39939999999999998</v>
      </c>
    </row>
    <row r="97" spans="2:8" x14ac:dyDescent="0.5">
      <c r="B97" s="6">
        <f t="shared" si="5"/>
        <v>-0.40799999999999997</v>
      </c>
      <c r="C97" s="6">
        <f t="shared" si="5"/>
        <v>0.28589999999999999</v>
      </c>
      <c r="D97" s="6">
        <f t="shared" si="5"/>
        <v>3.9100000000000003E-2</v>
      </c>
      <c r="E97" s="6">
        <f t="shared" si="5"/>
        <v>7.3155999999999999</v>
      </c>
      <c r="F97" s="6">
        <f t="shared" si="5"/>
        <v>0</v>
      </c>
      <c r="G97" s="6">
        <f t="shared" si="5"/>
        <v>0.20899999999999999</v>
      </c>
      <c r="H97" s="6">
        <f t="shared" si="6"/>
        <v>0.36280000000000001</v>
      </c>
    </row>
    <row r="98" spans="2:8" x14ac:dyDescent="0.5">
      <c r="B98" s="6">
        <f t="shared" si="5"/>
        <v>-0.108</v>
      </c>
      <c r="C98" s="6">
        <f t="shared" si="5"/>
        <v>0.25600000000000001</v>
      </c>
      <c r="D98" s="6">
        <f t="shared" si="5"/>
        <v>3.6400000000000002E-2</v>
      </c>
      <c r="E98" s="6">
        <f t="shared" si="5"/>
        <v>7.0307000000000004</v>
      </c>
      <c r="F98" s="6">
        <f t="shared" si="5"/>
        <v>0</v>
      </c>
      <c r="G98" s="6">
        <f t="shared" si="5"/>
        <v>0.18429999999999999</v>
      </c>
      <c r="H98" s="6">
        <f t="shared" si="6"/>
        <v>0.3276</v>
      </c>
    </row>
    <row r="99" spans="2:8" x14ac:dyDescent="0.5">
      <c r="B99" s="6">
        <f t="shared" si="5"/>
        <v>0.192</v>
      </c>
      <c r="C99" s="6">
        <f t="shared" si="5"/>
        <v>0.22600000000000001</v>
      </c>
      <c r="D99" s="6">
        <f t="shared" si="5"/>
        <v>3.4599999999999999E-2</v>
      </c>
      <c r="E99" s="6">
        <f t="shared" si="5"/>
        <v>6.5259</v>
      </c>
      <c r="F99" s="6">
        <f t="shared" si="5"/>
        <v>0</v>
      </c>
      <c r="G99" s="6">
        <f t="shared" si="5"/>
        <v>0.15790000000000001</v>
      </c>
      <c r="H99" s="6">
        <f t="shared" si="6"/>
        <v>0.29420000000000002</v>
      </c>
    </row>
    <row r="100" spans="2:8" x14ac:dyDescent="0.5">
      <c r="B100" s="6">
        <f t="shared" si="5"/>
        <v>0.49199999999999999</v>
      </c>
      <c r="C100" s="6">
        <f t="shared" si="5"/>
        <v>0.1961</v>
      </c>
      <c r="D100" s="6">
        <f t="shared" si="5"/>
        <v>3.39E-2</v>
      </c>
      <c r="E100" s="6">
        <f t="shared" si="5"/>
        <v>5.7828999999999997</v>
      </c>
      <c r="F100" s="6">
        <f t="shared" si="5"/>
        <v>0</v>
      </c>
      <c r="G100" s="6">
        <f t="shared" si="5"/>
        <v>0.12939999999999999</v>
      </c>
      <c r="H100" s="6">
        <f t="shared" si="6"/>
        <v>0.26290000000000002</v>
      </c>
    </row>
    <row r="101" spans="2:8" x14ac:dyDescent="0.5">
      <c r="B101" s="6">
        <f t="shared" si="5"/>
        <v>0.79200000000000004</v>
      </c>
      <c r="C101" s="6">
        <f t="shared" si="5"/>
        <v>0.16619999999999999</v>
      </c>
      <c r="D101" s="6">
        <f t="shared" si="5"/>
        <v>3.4299999999999997E-2</v>
      </c>
      <c r="E101" s="6">
        <f t="shared" si="5"/>
        <v>4.8452999999999999</v>
      </c>
      <c r="F101" s="6">
        <f t="shared" si="5"/>
        <v>0</v>
      </c>
      <c r="G101" s="6">
        <f t="shared" si="5"/>
        <v>9.8699999999999996E-2</v>
      </c>
      <c r="H101" s="6">
        <f t="shared" si="6"/>
        <v>0.23369999999999999</v>
      </c>
    </row>
    <row r="102" spans="2:8" x14ac:dyDescent="0.5">
      <c r="B102" s="6">
        <f t="shared" si="5"/>
        <v>1.0920000000000001</v>
      </c>
      <c r="C102" s="6">
        <f t="shared" si="5"/>
        <v>0.1363</v>
      </c>
      <c r="D102" s="6">
        <f t="shared" si="5"/>
        <v>3.5799999999999998E-2</v>
      </c>
      <c r="E102" s="6">
        <f t="shared" si="5"/>
        <v>3.8104</v>
      </c>
      <c r="F102" s="6">
        <f t="shared" si="5"/>
        <v>2.0000000000000001E-4</v>
      </c>
      <c r="G102" s="6">
        <f t="shared" si="5"/>
        <v>6.59E-2</v>
      </c>
      <c r="H102" s="6">
        <f t="shared" si="6"/>
        <v>0.20669999999999999</v>
      </c>
    </row>
    <row r="103" spans="2:8" x14ac:dyDescent="0.5">
      <c r="B103" s="6">
        <f t="shared" si="5"/>
        <v>1.3919999999999999</v>
      </c>
      <c r="C103" s="6">
        <f t="shared" si="5"/>
        <v>0.10639999999999999</v>
      </c>
      <c r="D103" s="6">
        <f t="shared" si="5"/>
        <v>3.8199999999999998E-2</v>
      </c>
      <c r="E103" s="6">
        <f t="shared" si="5"/>
        <v>2.7856999999999998</v>
      </c>
      <c r="F103" s="6">
        <f t="shared" si="5"/>
        <v>5.7000000000000002E-3</v>
      </c>
      <c r="G103" s="6">
        <f t="shared" si="5"/>
        <v>3.1199999999999999E-2</v>
      </c>
      <c r="H103" s="6">
        <f t="shared" si="6"/>
        <v>0.18149999999999999</v>
      </c>
    </row>
    <row r="104" spans="2:8" x14ac:dyDescent="0.5">
      <c r="B104" s="6">
        <f t="shared" si="5"/>
        <v>1.6512</v>
      </c>
      <c r="C104" s="6">
        <f t="shared" si="5"/>
        <v>8.0500000000000002E-2</v>
      </c>
      <c r="D104" s="6">
        <f t="shared" si="5"/>
        <v>4.0899999999999999E-2</v>
      </c>
      <c r="E104" s="6">
        <f t="shared" si="5"/>
        <v>1.9682999999999999</v>
      </c>
      <c r="F104" s="6">
        <f t="shared" si="5"/>
        <v>0.05</v>
      </c>
      <c r="G104" s="6">
        <f t="shared" si="5"/>
        <v>0</v>
      </c>
      <c r="H104" s="6">
        <f t="shared" si="6"/>
        <v>0.161</v>
      </c>
    </row>
    <row r="105" spans="2:8" x14ac:dyDescent="0.5">
      <c r="B105" s="6">
        <f t="shared" si="5"/>
        <v>1.6919999999999999</v>
      </c>
      <c r="C105" s="6">
        <f t="shared" si="5"/>
        <v>7.6399999999999996E-2</v>
      </c>
      <c r="D105" s="6">
        <f t="shared" si="5"/>
        <v>4.1399999999999999E-2</v>
      </c>
      <c r="E105" s="6">
        <f t="shared" si="5"/>
        <v>1.8472</v>
      </c>
      <c r="F105" s="6">
        <f t="shared" si="5"/>
        <v>6.5799999999999997E-2</v>
      </c>
      <c r="G105" s="6">
        <f t="shared" si="5"/>
        <v>-5.0000000000000001E-3</v>
      </c>
      <c r="H105" s="6">
        <f t="shared" si="6"/>
        <v>0.15790000000000001</v>
      </c>
    </row>
    <row r="106" spans="2:8" x14ac:dyDescent="0.5">
      <c r="B106" s="6">
        <f t="shared" ref="B106:G111" si="7">ROUND(LEFT(B80,FIND(" ",B80)-1),4)</f>
        <v>1.992</v>
      </c>
      <c r="C106" s="6">
        <f t="shared" si="7"/>
        <v>4.65E-2</v>
      </c>
      <c r="D106" s="6">
        <f t="shared" si="7"/>
        <v>4.5199999999999997E-2</v>
      </c>
      <c r="E106" s="6">
        <f t="shared" si="7"/>
        <v>1.0289999999999999</v>
      </c>
      <c r="F106" s="6">
        <f t="shared" si="7"/>
        <v>0.30430000000000001</v>
      </c>
      <c r="G106" s="6">
        <f t="shared" si="7"/>
        <v>-4.24E-2</v>
      </c>
      <c r="H106" s="6">
        <f t="shared" si="6"/>
        <v>0.13550000000000001</v>
      </c>
    </row>
    <row r="107" spans="2:8" x14ac:dyDescent="0.5">
      <c r="B107" s="6">
        <f t="shared" si="7"/>
        <v>2.2919999999999998</v>
      </c>
      <c r="C107" s="6">
        <f t="shared" si="7"/>
        <v>1.66E-2</v>
      </c>
      <c r="D107" s="6">
        <f t="shared" si="7"/>
        <v>4.9500000000000002E-2</v>
      </c>
      <c r="E107" s="6">
        <f t="shared" si="7"/>
        <v>0.3352</v>
      </c>
      <c r="F107" s="6">
        <f t="shared" si="7"/>
        <v>0.73780000000000001</v>
      </c>
      <c r="G107" s="6">
        <f t="shared" si="7"/>
        <v>-8.0799999999999997E-2</v>
      </c>
      <c r="H107" s="6">
        <f t="shared" si="6"/>
        <v>0.114</v>
      </c>
    </row>
    <row r="108" spans="2:8" x14ac:dyDescent="0.5">
      <c r="B108" s="6">
        <f t="shared" si="7"/>
        <v>2.5920000000000001</v>
      </c>
      <c r="C108" s="6">
        <f t="shared" si="7"/>
        <v>-1.3299999999999999E-2</v>
      </c>
      <c r="D108" s="6">
        <f t="shared" si="7"/>
        <v>5.4100000000000002E-2</v>
      </c>
      <c r="E108" s="6">
        <f t="shared" si="7"/>
        <v>-0.24629999999999999</v>
      </c>
      <c r="F108" s="6">
        <f t="shared" si="7"/>
        <v>0.80569999999999997</v>
      </c>
      <c r="G108" s="6">
        <f t="shared" si="7"/>
        <v>-0.11990000000000001</v>
      </c>
      <c r="H108" s="6">
        <f t="shared" si="6"/>
        <v>9.3200000000000005E-2</v>
      </c>
    </row>
    <row r="109" spans="2:8" x14ac:dyDescent="0.5">
      <c r="B109" s="6">
        <f t="shared" si="7"/>
        <v>2.8919999999999999</v>
      </c>
      <c r="C109" s="6">
        <f t="shared" si="7"/>
        <v>-4.3299999999999998E-2</v>
      </c>
      <c r="D109" s="6">
        <f t="shared" si="7"/>
        <v>5.91E-2</v>
      </c>
      <c r="E109" s="6">
        <f t="shared" si="7"/>
        <v>-0.73209999999999997</v>
      </c>
      <c r="F109" s="6">
        <f t="shared" si="7"/>
        <v>0.4647</v>
      </c>
      <c r="G109" s="6">
        <f t="shared" si="7"/>
        <v>-0.1595</v>
      </c>
      <c r="H109" s="6">
        <f t="shared" si="6"/>
        <v>7.2999999999999995E-2</v>
      </c>
    </row>
    <row r="110" spans="2:8" x14ac:dyDescent="0.5">
      <c r="B110" s="6">
        <f t="shared" si="7"/>
        <v>3.1920000000000002</v>
      </c>
      <c r="C110" s="6">
        <f t="shared" si="7"/>
        <v>-7.3200000000000001E-2</v>
      </c>
      <c r="D110" s="6">
        <f t="shared" si="7"/>
        <v>6.4199999999999993E-2</v>
      </c>
      <c r="E110" s="6">
        <f t="shared" si="7"/>
        <v>-1.1393</v>
      </c>
      <c r="F110" s="6">
        <f t="shared" si="7"/>
        <v>0.2555</v>
      </c>
      <c r="G110" s="6">
        <f t="shared" si="7"/>
        <v>-0.1996</v>
      </c>
      <c r="H110" s="6">
        <f t="shared" si="6"/>
        <v>5.3199999999999997E-2</v>
      </c>
    </row>
    <row r="111" spans="2:8" x14ac:dyDescent="0.5">
      <c r="B111" s="6">
        <f t="shared" si="7"/>
        <v>3.492</v>
      </c>
      <c r="C111" s="6">
        <f t="shared" si="7"/>
        <v>-0.1031</v>
      </c>
      <c r="D111" s="6">
        <f t="shared" si="7"/>
        <v>6.9500000000000006E-2</v>
      </c>
      <c r="E111" s="6">
        <f t="shared" si="7"/>
        <v>-1.4824999999999999</v>
      </c>
      <c r="F111" s="6">
        <f t="shared" si="7"/>
        <v>0.13930000000000001</v>
      </c>
      <c r="G111" s="6">
        <f t="shared" si="7"/>
        <v>-0.24</v>
      </c>
      <c r="H111" s="6">
        <f t="shared" si="6"/>
        <v>3.3799999999999997E-2</v>
      </c>
    </row>
    <row r="112" spans="2:8" x14ac:dyDescent="0.5">
      <c r="B112" s="6"/>
      <c r="C112" s="6"/>
      <c r="D112" s="6"/>
      <c r="E112" s="6"/>
      <c r="F112" s="6"/>
      <c r="G112" s="6"/>
      <c r="H112" s="6"/>
    </row>
    <row r="113" spans="2:8" x14ac:dyDescent="0.5">
      <c r="B113" s="6"/>
      <c r="C113" s="6"/>
      <c r="D113" s="6"/>
      <c r="E113" s="6"/>
      <c r="F113" s="6"/>
      <c r="G113" s="6"/>
      <c r="H113" s="6"/>
    </row>
    <row r="114" spans="2:8" x14ac:dyDescent="0.5">
      <c r="B114" s="6"/>
      <c r="C114" s="6"/>
      <c r="D114" s="6"/>
      <c r="E114" s="6"/>
      <c r="F114" s="6"/>
      <c r="G114" s="20"/>
      <c r="H114" s="20"/>
    </row>
    <row r="115" spans="2:8" x14ac:dyDescent="0.5">
      <c r="B115" s="6"/>
      <c r="C115" s="6"/>
      <c r="D115" s="6"/>
      <c r="E115" s="6"/>
      <c r="F115" s="6"/>
      <c r="G115" s="20"/>
      <c r="H115" s="20"/>
    </row>
    <row r="116" spans="2:8" x14ac:dyDescent="0.5">
      <c r="B116" s="6"/>
      <c r="C116" s="6"/>
      <c r="D116" s="6"/>
      <c r="E116" s="6"/>
      <c r="F116" s="6"/>
      <c r="G116" s="20"/>
      <c r="H116" s="20"/>
    </row>
    <row r="117" spans="2:8" x14ac:dyDescent="0.5">
      <c r="B117" s="6"/>
      <c r="C117" s="6"/>
      <c r="D117" s="6"/>
      <c r="E117" s="6"/>
      <c r="F117" s="6"/>
      <c r="G117" s="20"/>
      <c r="H117" s="20"/>
    </row>
    <row r="118" spans="2:8" x14ac:dyDescent="0.5">
      <c r="B118" s="6"/>
      <c r="C118" s="6"/>
      <c r="D118" s="6"/>
      <c r="E118" s="6"/>
      <c r="F118" s="6"/>
      <c r="G118" s="20"/>
      <c r="H118" s="20"/>
    </row>
    <row r="119" spans="2:8" x14ac:dyDescent="0.5">
      <c r="B119" s="6"/>
      <c r="C119" s="6"/>
      <c r="D119" s="6"/>
      <c r="E119" s="6"/>
      <c r="F119" s="6"/>
      <c r="G119" s="20"/>
      <c r="H119" s="20"/>
    </row>
    <row r="120" spans="2:8" x14ac:dyDescent="0.5">
      <c r="B120" s="6"/>
      <c r="C120" s="6"/>
      <c r="D120" s="6"/>
      <c r="E120" s="6"/>
      <c r="F120" s="6"/>
      <c r="G120" s="20"/>
      <c r="H120" s="20"/>
    </row>
    <row r="121" spans="2:8" x14ac:dyDescent="0.5">
      <c r="B121" s="6"/>
      <c r="C121" s="6"/>
      <c r="D121" s="6"/>
      <c r="E121" s="6"/>
      <c r="F121" s="6"/>
      <c r="G121" s="20"/>
      <c r="H121" s="20"/>
    </row>
    <row r="122" spans="2:8" x14ac:dyDescent="0.5">
      <c r="B122" s="6"/>
      <c r="C122" s="6"/>
      <c r="D122" s="6"/>
      <c r="E122" s="6"/>
      <c r="F122" s="6"/>
      <c r="G122" s="20"/>
      <c r="H122" s="20"/>
    </row>
    <row r="123" spans="2:8" x14ac:dyDescent="0.5">
      <c r="B123" s="20"/>
      <c r="C123" s="20"/>
      <c r="D123" s="20"/>
      <c r="E123" s="20"/>
      <c r="F123" s="20"/>
      <c r="G123" s="20"/>
      <c r="H123" s="20"/>
    </row>
    <row r="124" spans="2:8" x14ac:dyDescent="0.5">
      <c r="B124" s="20"/>
      <c r="C124" s="20"/>
      <c r="D124" s="20"/>
      <c r="E124" s="20"/>
      <c r="F124" s="20"/>
      <c r="G124" s="20"/>
      <c r="H124" s="20"/>
    </row>
    <row r="125" spans="2:8" x14ac:dyDescent="0.5">
      <c r="B125" s="20"/>
      <c r="C125" s="20"/>
      <c r="D125" s="20"/>
      <c r="E125" s="20"/>
      <c r="F125" s="20"/>
      <c r="G125" s="20"/>
      <c r="H125" s="20"/>
    </row>
    <row r="126" spans="2:8" x14ac:dyDescent="0.5">
      <c r="B126" s="20"/>
      <c r="C126" s="20"/>
      <c r="D126" s="20"/>
      <c r="E126" s="20"/>
      <c r="F126" s="20"/>
      <c r="G126" s="20"/>
      <c r="H126" s="20"/>
    </row>
  </sheetData>
  <sheetProtection selectLockedCells="1"/>
  <mergeCells count="1">
    <mergeCell ref="B4:G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B3B70-A617-4EB5-8390-5FC0691B5FC3}">
  <dimension ref="B1:F47"/>
  <sheetViews>
    <sheetView topLeftCell="A13" zoomScaleNormal="100" workbookViewId="0">
      <selection activeCell="B22" sqref="B22:B30"/>
    </sheetView>
  </sheetViews>
  <sheetFormatPr defaultRowHeight="15.75" x14ac:dyDescent="0.5"/>
  <cols>
    <col min="1" max="1" width="5.25" style="7" customWidth="1"/>
    <col min="2" max="2" width="16.5" style="7" customWidth="1"/>
    <col min="3" max="3" width="10.75" style="7" bestFit="1" customWidth="1"/>
    <col min="4" max="4" width="17.625" style="7" bestFit="1" customWidth="1"/>
    <col min="5" max="5" width="12.25" style="7" customWidth="1"/>
    <col min="6" max="6" width="11.5" style="7" customWidth="1"/>
    <col min="7" max="7" width="12" style="7" customWidth="1"/>
    <col min="8" max="9" width="13.25" style="7" customWidth="1"/>
    <col min="10" max="16384" width="9" style="7"/>
  </cols>
  <sheetData>
    <row r="1" spans="2:6" ht="18" x14ac:dyDescent="0.55000000000000004">
      <c r="B1" s="3" t="str">
        <f>"Moderation of the effect of " &amp;C7 &amp;" on " &amp;C9 &amp;" at values of the moderator "&amp;C8</f>
        <v>Moderation of the effect of M on Y at values of the moderator W</v>
      </c>
    </row>
    <row r="2" spans="2:6" ht="16.149999999999999" thickBot="1" x14ac:dyDescent="0.55000000000000004">
      <c r="B2" s="8"/>
    </row>
    <row r="3" spans="2:6" x14ac:dyDescent="0.5">
      <c r="B3" s="9" t="s">
        <v>19</v>
      </c>
      <c r="C3" s="10"/>
      <c r="D3" s="10"/>
      <c r="E3" s="10"/>
      <c r="F3" s="11"/>
    </row>
    <row r="4" spans="2:6" ht="94.15" customHeight="1" thickBot="1" x14ac:dyDescent="0.55000000000000004">
      <c r="B4" s="35" t="s">
        <v>33</v>
      </c>
      <c r="C4" s="36"/>
      <c r="D4" s="36"/>
      <c r="E4" s="36"/>
      <c r="F4" s="37"/>
    </row>
    <row r="5" spans="2:6" x14ac:dyDescent="0.5">
      <c r="B5" s="12"/>
      <c r="C5" s="13"/>
    </row>
    <row r="6" spans="2:6" x14ac:dyDescent="0.5">
      <c r="B6" s="8" t="s">
        <v>23</v>
      </c>
      <c r="C6" s="14"/>
    </row>
    <row r="7" spans="2:6" x14ac:dyDescent="0.5">
      <c r="B7" s="14" t="s">
        <v>29</v>
      </c>
      <c r="C7" s="5" t="s">
        <v>2</v>
      </c>
      <c r="D7" s="5"/>
      <c r="E7" s="5"/>
    </row>
    <row r="8" spans="2:6" x14ac:dyDescent="0.5">
      <c r="B8" s="14" t="s">
        <v>30</v>
      </c>
      <c r="C8" s="5" t="s">
        <v>3</v>
      </c>
      <c r="D8" s="5"/>
      <c r="E8" s="5"/>
    </row>
    <row r="9" spans="2:6" x14ac:dyDescent="0.5">
      <c r="B9" s="14" t="s">
        <v>20</v>
      </c>
      <c r="C9" s="5" t="s">
        <v>1</v>
      </c>
      <c r="D9" s="5"/>
      <c r="E9" s="5"/>
    </row>
    <row r="10" spans="2:6" x14ac:dyDescent="0.5">
      <c r="B10" s="12"/>
      <c r="C10" s="13"/>
    </row>
    <row r="11" spans="2:6" x14ac:dyDescent="0.5">
      <c r="B11" s="8" t="s">
        <v>24</v>
      </c>
    </row>
    <row r="12" spans="2:6" x14ac:dyDescent="0.5">
      <c r="B12" s="5" t="s">
        <v>59</v>
      </c>
      <c r="C12" s="5"/>
    </row>
    <row r="13" spans="2:6" x14ac:dyDescent="0.5">
      <c r="B13" s="5" t="s">
        <v>60</v>
      </c>
      <c r="C13" s="5"/>
    </row>
    <row r="14" spans="2:6" x14ac:dyDescent="0.5">
      <c r="B14" s="5" t="s">
        <v>61</v>
      </c>
      <c r="C14" s="5"/>
    </row>
    <row r="15" spans="2:6" x14ac:dyDescent="0.5">
      <c r="B15" s="5" t="s">
        <v>62</v>
      </c>
      <c r="C15" s="5"/>
    </row>
    <row r="16" spans="2:6" x14ac:dyDescent="0.5">
      <c r="B16" s="5" t="s">
        <v>63</v>
      </c>
      <c r="C16" s="5"/>
    </row>
    <row r="17" spans="2:5" x14ac:dyDescent="0.5">
      <c r="B17" s="5" t="s">
        <v>64</v>
      </c>
      <c r="C17" s="5"/>
    </row>
    <row r="18" spans="2:5" x14ac:dyDescent="0.5">
      <c r="B18" s="5" t="s">
        <v>65</v>
      </c>
      <c r="C18" s="5"/>
    </row>
    <row r="19" spans="2:5" x14ac:dyDescent="0.5">
      <c r="B19" s="5" t="s">
        <v>66</v>
      </c>
      <c r="C19" s="5"/>
    </row>
    <row r="20" spans="2:5" x14ac:dyDescent="0.5">
      <c r="B20" s="5" t="s">
        <v>67</v>
      </c>
      <c r="C20" s="5"/>
    </row>
    <row r="22" spans="2:5" x14ac:dyDescent="0.5">
      <c r="B22" s="7" t="str">
        <f>TRIM(SUBSTITUTE(B12,CHAR(202)," "))</f>
        <v>-1.2357 -1.8413 5.1889</v>
      </c>
      <c r="C22" s="6" t="str">
        <f>RIGHT(B22, LEN(B22)-FIND(" ",B22))</f>
        <v>-1.8413 5.1889</v>
      </c>
      <c r="D22" s="6" t="str">
        <f t="shared" ref="D22:D30" si="0">RIGHT(C22, LEN(C22)-FIND(" ",C22))</f>
        <v>5.1889</v>
      </c>
    </row>
    <row r="23" spans="2:5" x14ac:dyDescent="0.5">
      <c r="B23" s="7" t="str">
        <f t="shared" ref="B23:B30" si="1">TRIM(SUBSTITUTE(B13,CHAR(202)," "))</f>
        <v>.0976 -1.8413 5.7607</v>
      </c>
      <c r="C23" s="6" t="str">
        <f t="shared" ref="C23:C30" si="2">RIGHT(B23, LEN(B23)-FIND(" ",B23))</f>
        <v>-1.8413 5.7607</v>
      </c>
      <c r="D23" s="6" t="str">
        <f t="shared" si="0"/>
        <v>5.7607</v>
      </c>
    </row>
    <row r="24" spans="2:5" x14ac:dyDescent="0.5">
      <c r="B24" s="7" t="str">
        <f t="shared" si="1"/>
        <v>1.4309 -1.8413 6.3324</v>
      </c>
      <c r="C24" s="6" t="str">
        <f t="shared" si="2"/>
        <v>-1.8413 6.3324</v>
      </c>
      <c r="D24" s="6" t="str">
        <f t="shared" si="0"/>
        <v>6.3324</v>
      </c>
    </row>
    <row r="25" spans="2:5" x14ac:dyDescent="0.5">
      <c r="B25" s="7" t="str">
        <f t="shared" si="1"/>
        <v>-1.2357 -.1747 4.2519</v>
      </c>
      <c r="C25" s="6" t="str">
        <f t="shared" si="2"/>
        <v>-.1747 4.2519</v>
      </c>
      <c r="D25" s="6" t="str">
        <f t="shared" si="0"/>
        <v>4.2519</v>
      </c>
    </row>
    <row r="26" spans="2:5" x14ac:dyDescent="0.5">
      <c r="B26" s="7" t="str">
        <f t="shared" si="1"/>
        <v>.0976 -.1747 4.6020</v>
      </c>
      <c r="C26" s="6" t="str">
        <f t="shared" si="2"/>
        <v>-.1747 4.6020</v>
      </c>
      <c r="D26" s="6" t="str">
        <f t="shared" si="0"/>
        <v>4.6020</v>
      </c>
    </row>
    <row r="27" spans="2:5" x14ac:dyDescent="0.5">
      <c r="B27" s="7" t="str">
        <f t="shared" si="1"/>
        <v>1.4309 -.1747 4.9521</v>
      </c>
      <c r="C27" s="6" t="str">
        <f t="shared" si="2"/>
        <v>-.1747 4.9521</v>
      </c>
      <c r="D27" s="6" t="str">
        <f t="shared" si="0"/>
        <v>4.9521</v>
      </c>
    </row>
    <row r="28" spans="2:5" x14ac:dyDescent="0.5">
      <c r="B28" s="7" t="str">
        <f t="shared" si="1"/>
        <v>-1.2357 1.8253 3.1274</v>
      </c>
      <c r="C28" s="6" t="str">
        <f t="shared" si="2"/>
        <v>1.8253 3.1274</v>
      </c>
      <c r="D28" s="6" t="str">
        <f t="shared" si="0"/>
        <v>3.1274</v>
      </c>
    </row>
    <row r="29" spans="2:5" x14ac:dyDescent="0.5">
      <c r="B29" s="7" t="str">
        <f t="shared" si="1"/>
        <v>.0976 1.8253 3.2116</v>
      </c>
      <c r="C29" s="6" t="str">
        <f t="shared" si="2"/>
        <v>1.8253 3.2116</v>
      </c>
      <c r="D29" s="6" t="str">
        <f t="shared" si="0"/>
        <v>3.2116</v>
      </c>
    </row>
    <row r="30" spans="2:5" x14ac:dyDescent="0.5">
      <c r="B30" s="7" t="str">
        <f t="shared" si="1"/>
        <v>1.4309 1.8253 3.2958</v>
      </c>
      <c r="C30" s="6" t="str">
        <f t="shared" si="2"/>
        <v>1.8253 3.2958</v>
      </c>
      <c r="D30" s="6" t="str">
        <f t="shared" si="0"/>
        <v>3.2958</v>
      </c>
    </row>
    <row r="31" spans="2:5" x14ac:dyDescent="0.5">
      <c r="B31" s="7" t="str">
        <f t="shared" ref="B23:B31" si="3">TRIM(SUBSTITUTE(B21,CHAR(160)," "))</f>
        <v/>
      </c>
      <c r="C31" s="6"/>
      <c r="D31" s="6"/>
    </row>
    <row r="32" spans="2:5" x14ac:dyDescent="0.5">
      <c r="B32" s="8" t="s">
        <v>21</v>
      </c>
      <c r="C32" s="6"/>
      <c r="D32" s="6"/>
      <c r="E32" s="6"/>
    </row>
    <row r="33" spans="2:6" x14ac:dyDescent="0.5">
      <c r="B33" s="6">
        <f t="shared" ref="B33:C41" si="4">ROUND(LEFT(B22,FIND(" ",B22)-1),4)</f>
        <v>-1.2357</v>
      </c>
      <c r="C33" s="6">
        <f t="shared" si="4"/>
        <v>-1.8412999999999999</v>
      </c>
      <c r="D33" s="6">
        <f t="shared" ref="D33:D41" si="5">ROUND(D22,4)</f>
        <v>5.1889000000000003</v>
      </c>
      <c r="E33" s="7" t="s">
        <v>11</v>
      </c>
      <c r="F33" s="8" t="s">
        <v>12</v>
      </c>
    </row>
    <row r="34" spans="2:6" x14ac:dyDescent="0.5">
      <c r="B34" s="6">
        <f t="shared" si="4"/>
        <v>9.7600000000000006E-2</v>
      </c>
      <c r="C34" s="6">
        <f t="shared" si="4"/>
        <v>-1.8412999999999999</v>
      </c>
      <c r="D34" s="6">
        <f t="shared" si="5"/>
        <v>5.7606999999999999</v>
      </c>
    </row>
    <row r="35" spans="2:6" x14ac:dyDescent="0.5">
      <c r="B35" s="6">
        <f t="shared" si="4"/>
        <v>1.4309000000000001</v>
      </c>
      <c r="C35" s="6">
        <f t="shared" si="4"/>
        <v>-1.8412999999999999</v>
      </c>
      <c r="D35" s="6">
        <f t="shared" si="5"/>
        <v>6.3323999999999998</v>
      </c>
      <c r="E35" s="15" t="s">
        <v>11</v>
      </c>
      <c r="F35" s="8" t="s">
        <v>13</v>
      </c>
    </row>
    <row r="36" spans="2:6" x14ac:dyDescent="0.5">
      <c r="B36" s="6">
        <f t="shared" si="4"/>
        <v>-1.2357</v>
      </c>
      <c r="C36" s="6">
        <f t="shared" si="4"/>
        <v>-0.17469999999999999</v>
      </c>
      <c r="D36" s="6">
        <f t="shared" si="5"/>
        <v>4.2519</v>
      </c>
    </row>
    <row r="37" spans="2:6" x14ac:dyDescent="0.5">
      <c r="B37" s="6">
        <f t="shared" si="4"/>
        <v>9.7600000000000006E-2</v>
      </c>
      <c r="C37" s="6">
        <f t="shared" si="4"/>
        <v>-0.17469999999999999</v>
      </c>
      <c r="D37" s="6">
        <f t="shared" si="5"/>
        <v>4.6020000000000003</v>
      </c>
    </row>
    <row r="38" spans="2:6" x14ac:dyDescent="0.5">
      <c r="B38" s="6">
        <f t="shared" si="4"/>
        <v>1.4309000000000001</v>
      </c>
      <c r="C38" s="6">
        <f t="shared" si="4"/>
        <v>-0.17469999999999999</v>
      </c>
      <c r="D38" s="6">
        <f t="shared" si="5"/>
        <v>4.9520999999999997</v>
      </c>
    </row>
    <row r="39" spans="2:6" x14ac:dyDescent="0.5">
      <c r="B39" s="6">
        <f t="shared" si="4"/>
        <v>-1.2357</v>
      </c>
      <c r="C39" s="6">
        <f t="shared" si="4"/>
        <v>1.8252999999999999</v>
      </c>
      <c r="D39" s="6">
        <f t="shared" si="5"/>
        <v>3.1274000000000002</v>
      </c>
      <c r="E39" s="7" t="s">
        <v>11</v>
      </c>
      <c r="F39" s="8" t="s">
        <v>14</v>
      </c>
    </row>
    <row r="40" spans="2:6" x14ac:dyDescent="0.5">
      <c r="B40" s="6">
        <f t="shared" si="4"/>
        <v>9.7600000000000006E-2</v>
      </c>
      <c r="C40" s="6">
        <f t="shared" si="4"/>
        <v>1.8252999999999999</v>
      </c>
      <c r="D40" s="6">
        <f t="shared" si="5"/>
        <v>3.2115999999999998</v>
      </c>
      <c r="F40" s="8"/>
    </row>
    <row r="41" spans="2:6" x14ac:dyDescent="0.5">
      <c r="B41" s="6">
        <f t="shared" si="4"/>
        <v>1.4309000000000001</v>
      </c>
      <c r="C41" s="6">
        <f t="shared" si="4"/>
        <v>1.8252999999999999</v>
      </c>
      <c r="D41" s="6">
        <f t="shared" si="5"/>
        <v>3.2957999999999998</v>
      </c>
      <c r="E41" s="7" t="s">
        <v>11</v>
      </c>
      <c r="F41" s="8" t="s">
        <v>15</v>
      </c>
    </row>
    <row r="44" spans="2:6" x14ac:dyDescent="0.5">
      <c r="B44" s="8" t="s">
        <v>22</v>
      </c>
    </row>
    <row r="45" spans="2:6" x14ac:dyDescent="0.5">
      <c r="D45" s="34" t="str">
        <f>CONCATENATE("Low ",C7)</f>
        <v>Low M</v>
      </c>
      <c r="E45" s="34" t="str">
        <f>CONCATENATE("High ", C7)</f>
        <v>High M</v>
      </c>
    </row>
    <row r="46" spans="2:6" x14ac:dyDescent="0.5">
      <c r="C46" s="14" t="str">
        <f>CONCATENATE("Low ", C8)</f>
        <v>Low W</v>
      </c>
      <c r="D46" s="5">
        <f>D33</f>
        <v>5.1889000000000003</v>
      </c>
      <c r="E46" s="5">
        <f>D39</f>
        <v>3.1274000000000002</v>
      </c>
    </row>
    <row r="47" spans="2:6" x14ac:dyDescent="0.5">
      <c r="C47" s="14" t="str">
        <f xml:space="preserve"> CONCATENATE("High ", C8)</f>
        <v>High W</v>
      </c>
      <c r="D47" s="5">
        <f>D39</f>
        <v>3.1274000000000002</v>
      </c>
      <c r="E47" s="5">
        <f>D41</f>
        <v>3.2957999999999998</v>
      </c>
    </row>
  </sheetData>
  <mergeCells count="1">
    <mergeCell ref="B4:F4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62"/>
  <sheetViews>
    <sheetView workbookViewId="0">
      <selection activeCell="B20" sqref="B20:B22"/>
    </sheetView>
  </sheetViews>
  <sheetFormatPr defaultRowHeight="15.75" x14ac:dyDescent="0.5"/>
  <cols>
    <col min="1" max="1" width="2.6875" style="7" customWidth="1"/>
    <col min="2" max="2" width="9.875" style="7" customWidth="1"/>
    <col min="3" max="5" width="9" style="7"/>
    <col min="6" max="6" width="17.125" style="7" bestFit="1" customWidth="1"/>
    <col min="7" max="9" width="9" style="7"/>
    <col min="10" max="10" width="44.875" style="7" customWidth="1"/>
    <col min="11" max="16384" width="9" style="7"/>
  </cols>
  <sheetData>
    <row r="1" spans="2:8" ht="18" x14ac:dyDescent="0.55000000000000004">
      <c r="B1" s="25" t="str">
        <f>"Conditional indirect effect of " &amp;C8 &amp;" on " &amp;C7 &amp;" at values of the moderator "&amp;C10 &amp;" through " &amp;C9</f>
        <v>Conditional indirect effect of X on Y at values of the moderator W through M</v>
      </c>
      <c r="H1" s="6"/>
    </row>
    <row r="2" spans="2:8" ht="18.399999999999999" thickBot="1" x14ac:dyDescent="0.6">
      <c r="B2" s="25"/>
      <c r="H2" s="6"/>
    </row>
    <row r="3" spans="2:8" x14ac:dyDescent="0.5">
      <c r="B3" s="9" t="s">
        <v>19</v>
      </c>
      <c r="C3" s="18"/>
      <c r="D3" s="18"/>
      <c r="E3" s="18"/>
      <c r="F3" s="18"/>
      <c r="G3" s="19"/>
      <c r="H3" s="6"/>
    </row>
    <row r="4" spans="2:8" ht="82.5" customHeight="1" thickBot="1" x14ac:dyDescent="0.55000000000000004">
      <c r="B4" s="35" t="s">
        <v>72</v>
      </c>
      <c r="C4" s="36"/>
      <c r="D4" s="36"/>
      <c r="E4" s="36"/>
      <c r="F4" s="36"/>
      <c r="G4" s="37"/>
      <c r="H4" s="6"/>
    </row>
    <row r="5" spans="2:8" ht="18" x14ac:dyDescent="0.55000000000000004">
      <c r="B5" s="25"/>
      <c r="H5" s="6"/>
    </row>
    <row r="6" spans="2:8" x14ac:dyDescent="0.5">
      <c r="B6" s="8" t="s">
        <v>23</v>
      </c>
      <c r="H6" s="6"/>
    </row>
    <row r="7" spans="2:8" x14ac:dyDescent="0.5">
      <c r="B7" s="8" t="s">
        <v>1</v>
      </c>
      <c r="C7" s="5" t="s">
        <v>1</v>
      </c>
      <c r="D7" s="5"/>
      <c r="E7" s="5"/>
      <c r="H7" s="6"/>
    </row>
    <row r="8" spans="2:8" x14ac:dyDescent="0.5">
      <c r="B8" s="8" t="s">
        <v>0</v>
      </c>
      <c r="C8" s="5" t="s">
        <v>0</v>
      </c>
      <c r="D8" s="5"/>
      <c r="E8" s="5"/>
      <c r="H8" s="6"/>
    </row>
    <row r="9" spans="2:8" x14ac:dyDescent="0.5">
      <c r="B9" s="8" t="s">
        <v>2</v>
      </c>
      <c r="C9" s="24" t="s">
        <v>2</v>
      </c>
      <c r="D9" s="5"/>
      <c r="E9" s="5"/>
      <c r="H9" s="6"/>
    </row>
    <row r="10" spans="2:8" x14ac:dyDescent="0.5">
      <c r="B10" s="8" t="s">
        <v>3</v>
      </c>
      <c r="C10" s="5" t="s">
        <v>3</v>
      </c>
      <c r="D10" s="5"/>
      <c r="E10" s="5"/>
      <c r="H10" s="6"/>
    </row>
    <row r="11" spans="2:8" ht="18" x14ac:dyDescent="0.55000000000000004">
      <c r="B11" s="25"/>
      <c r="H11" s="6"/>
    </row>
    <row r="12" spans="2:8" x14ac:dyDescent="0.5">
      <c r="B12" s="8" t="s">
        <v>24</v>
      </c>
      <c r="H12" s="6"/>
    </row>
    <row r="13" spans="2:8" x14ac:dyDescent="0.5">
      <c r="B13" s="26" t="s">
        <v>68</v>
      </c>
      <c r="C13" s="27"/>
      <c r="D13" s="27"/>
      <c r="E13" s="27"/>
      <c r="F13" s="27"/>
      <c r="H13" s="6"/>
    </row>
    <row r="14" spans="2:8" x14ac:dyDescent="0.5">
      <c r="B14" s="5" t="s">
        <v>69</v>
      </c>
      <c r="C14" s="4"/>
      <c r="D14" s="4"/>
      <c r="E14" s="4"/>
      <c r="F14" s="4"/>
      <c r="H14" s="6"/>
    </row>
    <row r="15" spans="2:8" x14ac:dyDescent="0.5">
      <c r="B15" s="5" t="s">
        <v>70</v>
      </c>
      <c r="C15" s="4"/>
      <c r="D15" s="4"/>
      <c r="E15" s="4"/>
      <c r="F15" s="4"/>
      <c r="H15" s="6"/>
    </row>
    <row r="16" spans="2:8" x14ac:dyDescent="0.5">
      <c r="B16" s="5" t="s">
        <v>71</v>
      </c>
      <c r="C16" s="4"/>
      <c r="D16" s="4"/>
      <c r="E16" s="4"/>
      <c r="F16" s="4"/>
      <c r="H16" s="6"/>
    </row>
    <row r="17" spans="2:8" x14ac:dyDescent="0.5">
      <c r="B17" s="20"/>
      <c r="C17" s="20"/>
      <c r="D17" s="20"/>
      <c r="E17" s="20"/>
      <c r="F17" s="20"/>
      <c r="G17" s="20"/>
      <c r="H17" s="20"/>
    </row>
    <row r="18" spans="2:8" x14ac:dyDescent="0.5">
      <c r="B18" s="21" t="s">
        <v>16</v>
      </c>
      <c r="C18" s="20"/>
      <c r="D18" s="20"/>
      <c r="E18" s="20"/>
      <c r="F18" s="20"/>
      <c r="G18" s="20"/>
      <c r="H18" s="20"/>
    </row>
    <row r="19" spans="2:8" x14ac:dyDescent="0.5">
      <c r="B19" s="22" t="str">
        <f>TRIM(SUBSTITUTE(B13,CHAR(202)," "))</f>
        <v>IN_Avg Effect BootSE BootLLCI BootULCI</v>
      </c>
      <c r="C19" s="6"/>
      <c r="D19" s="6"/>
      <c r="E19" s="6"/>
      <c r="F19" s="6"/>
      <c r="G19" s="20"/>
      <c r="H19" s="20"/>
    </row>
    <row r="20" spans="2:8" x14ac:dyDescent="0.5">
      <c r="B20" s="6" t="str">
        <f>TRIM(SUBSTITUTE(B14,CHAR(202)," "))</f>
        <v>-1.8413 .1736 .0656 .0560 .3132</v>
      </c>
      <c r="C20" s="6"/>
      <c r="D20" s="6"/>
      <c r="E20" s="6"/>
      <c r="F20" s="6"/>
      <c r="G20" s="20"/>
      <c r="H20" s="20"/>
    </row>
    <row r="21" spans="2:8" x14ac:dyDescent="0.5">
      <c r="B21" s="6" t="str">
        <f t="shared" ref="B21:B22" si="0">TRIM(SUBSTITUTE(B15,CHAR(202)," "))</f>
        <v>-.1747 .1063 .0426 .0324 .1999</v>
      </c>
      <c r="C21" s="6"/>
      <c r="D21" s="6"/>
      <c r="E21" s="6"/>
      <c r="F21" s="6"/>
      <c r="G21" s="20"/>
      <c r="H21" s="20"/>
    </row>
    <row r="22" spans="2:8" x14ac:dyDescent="0.5">
      <c r="B22" s="6" t="str">
        <f t="shared" si="0"/>
        <v>1.8253 .0256 .0301 -.0157 .1030</v>
      </c>
      <c r="C22" s="6"/>
      <c r="D22" s="6"/>
      <c r="E22" s="6"/>
      <c r="F22" s="6"/>
      <c r="G22" s="20"/>
      <c r="H22" s="20"/>
    </row>
    <row r="23" spans="2:8" x14ac:dyDescent="0.5">
      <c r="B23" s="6"/>
      <c r="C23" s="6"/>
      <c r="D23" s="6"/>
      <c r="E23" s="6"/>
      <c r="F23" s="6"/>
      <c r="G23" s="20"/>
      <c r="H23" s="20"/>
    </row>
    <row r="24" spans="2:8" x14ac:dyDescent="0.5">
      <c r="B24" s="6"/>
      <c r="C24" s="6"/>
      <c r="D24" s="6"/>
      <c r="E24" s="6"/>
      <c r="F24" s="6"/>
      <c r="G24" s="20"/>
      <c r="H24" s="20"/>
    </row>
    <row r="25" spans="2:8" x14ac:dyDescent="0.5">
      <c r="B25" s="6"/>
      <c r="C25" s="6"/>
      <c r="D25" s="6"/>
      <c r="E25" s="6"/>
      <c r="F25" s="6"/>
      <c r="G25" s="20"/>
      <c r="H25" s="20"/>
    </row>
    <row r="26" spans="2:8" x14ac:dyDescent="0.5">
      <c r="B26" s="21" t="s">
        <v>17</v>
      </c>
      <c r="C26" s="6"/>
      <c r="D26" s="6"/>
      <c r="E26" s="6"/>
      <c r="F26" s="6"/>
      <c r="G26" s="20"/>
      <c r="H26" s="20"/>
    </row>
    <row r="27" spans="2:8" x14ac:dyDescent="0.5">
      <c r="B27" s="22" t="str">
        <f>TRIM(B19)</f>
        <v>IN_Avg Effect BootSE BootLLCI BootULCI</v>
      </c>
      <c r="C27" s="6"/>
      <c r="D27" s="6"/>
      <c r="E27" s="6"/>
      <c r="F27" s="6"/>
      <c r="G27" s="20"/>
      <c r="H27" s="20"/>
    </row>
    <row r="28" spans="2:8" x14ac:dyDescent="0.5">
      <c r="B28" s="6" t="str">
        <f>TRIM(B20)</f>
        <v>-1.8413 .1736 .0656 .0560 .3132</v>
      </c>
      <c r="C28" s="6" t="str">
        <f t="shared" ref="C28:F28" si="1">RIGHT(B28, LEN(B28)-FIND(" ",B28))</f>
        <v>.1736 .0656 .0560 .3132</v>
      </c>
      <c r="D28" s="6" t="str">
        <f t="shared" si="1"/>
        <v>.0656 .0560 .3132</v>
      </c>
      <c r="E28" s="6" t="str">
        <f t="shared" si="1"/>
        <v>.0560 .3132</v>
      </c>
      <c r="F28" s="6" t="str">
        <f t="shared" si="1"/>
        <v>.3132</v>
      </c>
      <c r="G28" s="6"/>
      <c r="H28" s="20"/>
    </row>
    <row r="29" spans="2:8" x14ac:dyDescent="0.5">
      <c r="B29" s="6" t="str">
        <f t="shared" ref="B29:B30" si="2">TRIM(B21)</f>
        <v>-.1747 .1063 .0426 .0324 .1999</v>
      </c>
      <c r="C29" s="6" t="str">
        <f t="shared" ref="C29:F30" si="3">RIGHT(B29, LEN(B29)-FIND(" ",B29))</f>
        <v>.1063 .0426 .0324 .1999</v>
      </c>
      <c r="D29" s="6" t="str">
        <f t="shared" si="3"/>
        <v>.0426 .0324 .1999</v>
      </c>
      <c r="E29" s="6" t="str">
        <f t="shared" si="3"/>
        <v>.0324 .1999</v>
      </c>
      <c r="F29" s="6" t="str">
        <f t="shared" si="3"/>
        <v>.1999</v>
      </c>
      <c r="G29" s="6"/>
      <c r="H29" s="20"/>
    </row>
    <row r="30" spans="2:8" x14ac:dyDescent="0.5">
      <c r="B30" s="6" t="str">
        <f t="shared" si="2"/>
        <v>1.8253 .0256 .0301 -.0157 .1030</v>
      </c>
      <c r="C30" s="6" t="str">
        <f t="shared" si="3"/>
        <v>.0256 .0301 -.0157 .1030</v>
      </c>
      <c r="D30" s="6" t="str">
        <f t="shared" si="3"/>
        <v>.0301 -.0157 .1030</v>
      </c>
      <c r="E30" s="6" t="str">
        <f t="shared" si="3"/>
        <v>-.0157 .1030</v>
      </c>
      <c r="F30" s="6" t="str">
        <f t="shared" si="3"/>
        <v>.1030</v>
      </c>
      <c r="G30" s="6"/>
      <c r="H30" s="20"/>
    </row>
    <row r="31" spans="2:8" x14ac:dyDescent="0.5">
      <c r="B31" s="6"/>
      <c r="C31" s="6"/>
      <c r="D31" s="6"/>
      <c r="E31" s="6"/>
      <c r="F31" s="6"/>
      <c r="G31" s="6"/>
      <c r="H31" s="20"/>
    </row>
    <row r="32" spans="2:8" x14ac:dyDescent="0.5">
      <c r="B32" s="6"/>
      <c r="C32" s="6"/>
      <c r="D32" s="6"/>
      <c r="E32" s="6"/>
      <c r="F32" s="6"/>
      <c r="G32" s="6"/>
      <c r="H32" s="20"/>
    </row>
    <row r="33" spans="2:8" x14ac:dyDescent="0.5">
      <c r="B33" s="6"/>
      <c r="C33" s="6"/>
      <c r="D33" s="6"/>
      <c r="E33" s="6"/>
      <c r="F33" s="6"/>
      <c r="G33" s="20"/>
      <c r="H33" s="20"/>
    </row>
    <row r="34" spans="2:8" x14ac:dyDescent="0.5">
      <c r="B34" s="21" t="s">
        <v>18</v>
      </c>
      <c r="C34" s="6"/>
      <c r="D34" s="6"/>
      <c r="E34" s="6"/>
      <c r="F34" s="6"/>
      <c r="G34" s="20"/>
      <c r="H34" s="20"/>
    </row>
    <row r="35" spans="2:8" x14ac:dyDescent="0.5">
      <c r="B35" s="22" t="str">
        <f>LEFT(B27,FIND(" ",B27)-1)</f>
        <v>IN_Avg</v>
      </c>
      <c r="C35" s="22" t="s">
        <v>6</v>
      </c>
      <c r="D35" s="8"/>
      <c r="E35" s="22" t="s">
        <v>4</v>
      </c>
      <c r="F35" s="22" t="s">
        <v>5</v>
      </c>
      <c r="G35" s="20"/>
      <c r="H35" s="20"/>
    </row>
    <row r="36" spans="2:8" x14ac:dyDescent="0.5">
      <c r="B36" s="6">
        <f>ROUND(LEFT(B28,FIND(" ",C28)-1),4)</f>
        <v>-1.84</v>
      </c>
      <c r="C36" s="6">
        <f>ROUND(LEFT(C28,FIND(" ",C28)-1),4)</f>
        <v>0.1736</v>
      </c>
      <c r="D36" s="6">
        <f>ROUND(LEFT(D28,FIND(" ",D28)-1),4)</f>
        <v>6.5600000000000006E-2</v>
      </c>
      <c r="E36" s="6">
        <f>ROUND(LEFT(E28,FIND(" ",E28)-1),4)</f>
        <v>5.6000000000000001E-2</v>
      </c>
      <c r="F36" s="6">
        <f>ROUND(F28,4)</f>
        <v>0.31319999999999998</v>
      </c>
      <c r="G36" s="20"/>
      <c r="H36" s="20"/>
    </row>
    <row r="37" spans="2:8" x14ac:dyDescent="0.5">
      <c r="B37" s="6">
        <f t="shared" ref="B37:B38" si="4">ROUND(LEFT(B29,FIND(" ",C29)-1),4)</f>
        <v>-0.17399999999999999</v>
      </c>
      <c r="C37" s="6">
        <f t="shared" ref="C37:C38" si="5">ROUND(LEFT(C29,FIND(" ",C29)-1),4)</f>
        <v>0.10630000000000001</v>
      </c>
      <c r="D37" s="6">
        <f t="shared" ref="D37:E38" si="6">ROUND(LEFT(D29,FIND(" ",D29)-1),4)</f>
        <v>4.2599999999999999E-2</v>
      </c>
      <c r="E37" s="6">
        <f t="shared" si="6"/>
        <v>3.2399999999999998E-2</v>
      </c>
      <c r="F37" s="6">
        <f t="shared" ref="F37:F38" si="7">ROUND(F29,4)</f>
        <v>0.19989999999999999</v>
      </c>
      <c r="G37" s="20"/>
      <c r="H37" s="20"/>
    </row>
    <row r="38" spans="2:8" x14ac:dyDescent="0.5">
      <c r="B38" s="6">
        <f t="shared" si="4"/>
        <v>1.825</v>
      </c>
      <c r="C38" s="6">
        <f t="shared" si="5"/>
        <v>2.5600000000000001E-2</v>
      </c>
      <c r="D38" s="6">
        <f t="shared" si="6"/>
        <v>3.0099999999999998E-2</v>
      </c>
      <c r="E38" s="6">
        <f t="shared" si="6"/>
        <v>-1.5699999999999999E-2</v>
      </c>
      <c r="F38" s="6">
        <f t="shared" si="7"/>
        <v>0.10299999999999999</v>
      </c>
      <c r="G38" s="20"/>
      <c r="H38" s="20"/>
    </row>
    <row r="39" spans="2:8" x14ac:dyDescent="0.5">
      <c r="B39" s="6"/>
      <c r="C39" s="6"/>
      <c r="D39" s="6"/>
      <c r="E39" s="6"/>
      <c r="F39" s="6"/>
      <c r="G39" s="20"/>
      <c r="H39" s="20"/>
    </row>
    <row r="40" spans="2:8" x14ac:dyDescent="0.5">
      <c r="B40" s="6"/>
      <c r="C40" s="6"/>
      <c r="D40" s="6"/>
      <c r="E40" s="6"/>
      <c r="F40" s="6"/>
      <c r="G40" s="20"/>
      <c r="H40" s="20"/>
    </row>
    <row r="41" spans="2:8" x14ac:dyDescent="0.5">
      <c r="B41" s="6"/>
      <c r="C41" s="6"/>
      <c r="D41" s="6"/>
      <c r="E41" s="6"/>
      <c r="F41" s="6"/>
      <c r="G41" s="20"/>
      <c r="H41" s="20"/>
    </row>
    <row r="42" spans="2:8" x14ac:dyDescent="0.5">
      <c r="B42" s="6"/>
      <c r="C42" s="6"/>
      <c r="D42" s="6"/>
      <c r="E42" s="6"/>
      <c r="F42" s="6"/>
      <c r="G42" s="20"/>
      <c r="H42" s="20"/>
    </row>
    <row r="43" spans="2:8" x14ac:dyDescent="0.5">
      <c r="B43" s="6"/>
      <c r="C43" s="6"/>
      <c r="D43" s="6"/>
      <c r="E43" s="6"/>
      <c r="F43" s="6"/>
      <c r="G43" s="20"/>
      <c r="H43" s="20"/>
    </row>
    <row r="44" spans="2:8" x14ac:dyDescent="0.5">
      <c r="C44" s="6"/>
      <c r="D44" s="6"/>
      <c r="E44" s="2"/>
      <c r="F44" s="28"/>
      <c r="G44" s="20"/>
      <c r="H44" s="20"/>
    </row>
    <row r="45" spans="2:8" x14ac:dyDescent="0.5">
      <c r="D45" s="6"/>
      <c r="E45" s="6"/>
      <c r="F45" s="6"/>
      <c r="G45" s="20"/>
      <c r="H45" s="20"/>
    </row>
    <row r="46" spans="2:8" x14ac:dyDescent="0.5">
      <c r="D46" s="6"/>
      <c r="F46" s="6"/>
      <c r="G46" s="20"/>
      <c r="H46" s="20"/>
    </row>
    <row r="47" spans="2:8" x14ac:dyDescent="0.5">
      <c r="C47" s="2"/>
      <c r="D47" s="2"/>
      <c r="E47" s="2"/>
      <c r="F47" s="2"/>
      <c r="G47" s="2"/>
      <c r="H47" s="20"/>
    </row>
    <row r="48" spans="2:8" x14ac:dyDescent="0.5">
      <c r="C48" s="6"/>
      <c r="D48" s="6"/>
      <c r="E48" s="6"/>
      <c r="F48" s="6"/>
      <c r="G48" s="20"/>
      <c r="H48" s="20"/>
    </row>
    <row r="49" spans="2:8" x14ac:dyDescent="0.5">
      <c r="C49" s="22"/>
      <c r="D49" s="22"/>
      <c r="E49" s="22"/>
      <c r="F49" s="22"/>
      <c r="G49" s="20"/>
      <c r="H49" s="20"/>
    </row>
    <row r="50" spans="2:8" x14ac:dyDescent="0.5">
      <c r="B50" s="6"/>
      <c r="C50" s="29"/>
      <c r="D50" s="6"/>
      <c r="E50" s="6"/>
      <c r="F50" s="6"/>
      <c r="G50" s="20"/>
      <c r="H50" s="20"/>
    </row>
    <row r="51" spans="2:8" x14ac:dyDescent="0.5">
      <c r="B51" s="6"/>
      <c r="C51" s="6"/>
      <c r="D51" s="6"/>
      <c r="E51" s="6"/>
      <c r="F51" s="6"/>
      <c r="G51" s="20"/>
      <c r="H51" s="20"/>
    </row>
    <row r="52" spans="2:8" x14ac:dyDescent="0.5">
      <c r="B52" s="6"/>
      <c r="C52" s="6"/>
      <c r="D52" s="6"/>
      <c r="E52" s="6"/>
      <c r="F52" s="6"/>
      <c r="G52" s="20"/>
      <c r="H52" s="20"/>
    </row>
    <row r="53" spans="2:8" x14ac:dyDescent="0.5">
      <c r="B53" s="6"/>
      <c r="C53" s="6"/>
      <c r="D53" s="6"/>
      <c r="E53" s="6"/>
      <c r="F53" s="6"/>
      <c r="G53" s="20"/>
      <c r="H53" s="20"/>
    </row>
    <row r="54" spans="2:8" x14ac:dyDescent="0.5">
      <c r="B54" s="6"/>
      <c r="C54" s="6"/>
      <c r="D54" s="6"/>
      <c r="E54" s="6"/>
      <c r="F54" s="6"/>
      <c r="G54" s="20"/>
      <c r="H54" s="20"/>
    </row>
    <row r="55" spans="2:8" x14ac:dyDescent="0.5">
      <c r="B55" s="6"/>
      <c r="C55" s="6"/>
      <c r="D55" s="6"/>
      <c r="E55" s="6"/>
      <c r="F55" s="6"/>
      <c r="G55" s="20"/>
      <c r="H55" s="20"/>
    </row>
    <row r="56" spans="2:8" x14ac:dyDescent="0.5">
      <c r="B56" s="6"/>
      <c r="C56" s="6"/>
      <c r="D56" s="6"/>
      <c r="E56" s="6"/>
      <c r="F56" s="6"/>
      <c r="G56" s="20"/>
      <c r="H56" s="20"/>
    </row>
    <row r="57" spans="2:8" x14ac:dyDescent="0.5">
      <c r="B57" s="6"/>
      <c r="C57" s="6"/>
      <c r="D57" s="6"/>
      <c r="E57" s="6"/>
      <c r="F57" s="6"/>
      <c r="G57" s="20"/>
      <c r="H57" s="20"/>
    </row>
    <row r="58" spans="2:8" x14ac:dyDescent="0.5">
      <c r="B58" s="6"/>
      <c r="C58" s="6"/>
      <c r="D58" s="6"/>
      <c r="E58" s="6"/>
      <c r="F58" s="6"/>
      <c r="G58" s="20"/>
      <c r="H58" s="20"/>
    </row>
    <row r="59" spans="2:8" x14ac:dyDescent="0.5">
      <c r="B59" s="20"/>
      <c r="C59" s="20"/>
      <c r="D59" s="20"/>
      <c r="E59" s="20"/>
      <c r="F59" s="20"/>
      <c r="G59" s="20"/>
      <c r="H59" s="20"/>
    </row>
    <row r="60" spans="2:8" x14ac:dyDescent="0.5">
      <c r="B60" s="20"/>
      <c r="C60" s="20"/>
      <c r="D60" s="20"/>
      <c r="E60" s="20"/>
      <c r="F60" s="20"/>
      <c r="G60" s="20"/>
      <c r="H60" s="20"/>
    </row>
    <row r="61" spans="2:8" x14ac:dyDescent="0.5">
      <c r="B61" s="20"/>
      <c r="C61" s="20"/>
      <c r="D61" s="20"/>
      <c r="E61" s="20"/>
      <c r="F61" s="20"/>
      <c r="G61" s="20"/>
      <c r="H61" s="20"/>
    </row>
    <row r="62" spans="2:8" x14ac:dyDescent="0.5">
      <c r="B62" s="20"/>
      <c r="C62" s="20"/>
      <c r="D62" s="20"/>
      <c r="E62" s="20"/>
      <c r="F62" s="20"/>
      <c r="G62" s="20"/>
      <c r="H62" s="20"/>
    </row>
  </sheetData>
  <sheetProtection selectLockedCells="1"/>
  <mergeCells count="1">
    <mergeCell ref="B4:G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"/>
  <sheetViews>
    <sheetView workbookViewId="0">
      <selection activeCell="A5" sqref="A5"/>
    </sheetView>
  </sheetViews>
  <sheetFormatPr defaultRowHeight="15.75" x14ac:dyDescent="0.5"/>
  <sheetData>
    <row r="1" spans="1:1" x14ac:dyDescent="0.5">
      <c r="A1" s="1" t="s">
        <v>25</v>
      </c>
    </row>
    <row r="2" spans="1:1" x14ac:dyDescent="0.5">
      <c r="A2" t="s">
        <v>28</v>
      </c>
    </row>
    <row r="3" spans="1:1" x14ac:dyDescent="0.5">
      <c r="A3" s="32" t="s">
        <v>26</v>
      </c>
    </row>
    <row r="4" spans="1:1" x14ac:dyDescent="0.5">
      <c r="A4" s="32" t="s">
        <v>27</v>
      </c>
    </row>
    <row r="5" spans="1:1" x14ac:dyDescent="0.5">
      <c r="A5" s="33" t="s">
        <v>31</v>
      </c>
    </row>
    <row r="6" spans="1:1" x14ac:dyDescent="0.5">
      <c r="A6" s="31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Model14</vt:lpstr>
      <vt:lpstr>ConditionalEffect</vt:lpstr>
      <vt:lpstr>ModerationEffect</vt:lpstr>
      <vt:lpstr>ModeratedMediation</vt:lpstr>
      <vt:lpstr>Sources</vt:lpstr>
    </vt:vector>
  </TitlesOfParts>
  <Company>MD2C</Company>
  <LinksUpToDate>false</LinksUpToDate>
  <SharedDoc>false</SharedDoc>
  <HyperlinkBase>www.md2c.nl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Graphing conditional indirect effects</dc:title>
  <dc:creator>MD2C</dc:creator>
  <cp:lastModifiedBy>Marian Dragt</cp:lastModifiedBy>
  <dcterms:created xsi:type="dcterms:W3CDTF">2009-09-14T18:42:24Z</dcterms:created>
  <dcterms:modified xsi:type="dcterms:W3CDTF">2019-07-29T08:48:21Z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cb4623d2-5d5e-456a-9435-bed88f05077a</vt:lpwstr>
  </property>
</Properties>
</file>