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detwece-my.sharepoint.com/personal/mdragt_md2c_nl/Documents/AAA_MD2C/Offerings/Data Science/Conditionele effecten/products/MAC/"/>
    </mc:Choice>
  </mc:AlternateContent>
  <xr:revisionPtr revIDLastSave="12" documentId="8_{A4FF7EF5-13BC-42FF-92EE-3EB40D8C75E5}" xr6:coauthVersionLast="43" xr6:coauthVersionMax="43" xr10:uidLastSave="{42C93677-AE85-4FDA-971A-13DB35AD585B}"/>
  <bookViews>
    <workbookView xWindow="-98" yWindow="-98" windowWidth="24496" windowHeight="15796" tabRatio="863" xr2:uid="{00000000-000D-0000-FFFF-FFFF00000000}"/>
  </bookViews>
  <sheets>
    <sheet name="Model8" sheetId="18" r:id="rId1"/>
    <sheet name="ModerationEffect" sheetId="21" r:id="rId2"/>
    <sheet name="ConditionalEffect" sheetId="15" r:id="rId3"/>
    <sheet name="ModerationEffect2" sheetId="22" r:id="rId4"/>
    <sheet name="ConditionalEffect2" sheetId="23" r:id="rId5"/>
    <sheet name="ModeratedMediationDirect" sheetId="24" r:id="rId6"/>
    <sheet name="ModeratedMediationIndirect" sheetId="25" r:id="rId7"/>
    <sheet name="Sources" sheetId="17" r:id="rId8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5" l="1"/>
  <c r="B22" i="25"/>
  <c r="B20" i="25"/>
  <c r="B21" i="24"/>
  <c r="B22" i="24"/>
  <c r="B20" i="24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38" i="23"/>
  <c r="B20" i="22"/>
  <c r="B21" i="22"/>
  <c r="B22" i="22"/>
  <c r="B23" i="22"/>
  <c r="B24" i="22"/>
  <c r="B19" i="22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39" i="15"/>
  <c r="B20" i="21"/>
  <c r="B21" i="21"/>
  <c r="B22" i="21"/>
  <c r="B23" i="21"/>
  <c r="B24" i="21"/>
  <c r="B19" i="21"/>
  <c r="B1" i="25"/>
  <c r="B87" i="15"/>
  <c r="B30" i="25"/>
  <c r="B29" i="25"/>
  <c r="B28" i="25"/>
  <c r="B19" i="25"/>
  <c r="B27" i="25"/>
  <c r="B35" i="25"/>
  <c r="B1" i="24"/>
  <c r="C87" i="15"/>
  <c r="B113" i="15"/>
  <c r="C28" i="25"/>
  <c r="C29" i="25"/>
  <c r="C30" i="25"/>
  <c r="B19" i="24"/>
  <c r="B27" i="24"/>
  <c r="B35" i="24"/>
  <c r="B28" i="24"/>
  <c r="B29" i="24"/>
  <c r="B30" i="24"/>
  <c r="D87" i="15"/>
  <c r="C113" i="15"/>
  <c r="C36" i="25"/>
  <c r="D28" i="25"/>
  <c r="C38" i="25"/>
  <c r="D30" i="25"/>
  <c r="B38" i="25"/>
  <c r="C37" i="25"/>
  <c r="D29" i="25"/>
  <c r="B37" i="25"/>
  <c r="B36" i="25"/>
  <c r="C30" i="24"/>
  <c r="B38" i="24"/>
  <c r="C29" i="24"/>
  <c r="B37" i="24"/>
  <c r="C28" i="24"/>
  <c r="B59" i="23"/>
  <c r="B84" i="23"/>
  <c r="B83" i="23"/>
  <c r="B109" i="23"/>
  <c r="B82" i="23"/>
  <c r="B81" i="23"/>
  <c r="B80" i="23"/>
  <c r="B79" i="23"/>
  <c r="B78" i="23"/>
  <c r="B77" i="23"/>
  <c r="C77" i="23"/>
  <c r="B76" i="23"/>
  <c r="B75" i="23"/>
  <c r="B101" i="23"/>
  <c r="B74" i="23"/>
  <c r="B73" i="23"/>
  <c r="B72" i="23"/>
  <c r="B71" i="23"/>
  <c r="B70" i="23"/>
  <c r="B69" i="23"/>
  <c r="C69" i="23"/>
  <c r="B68" i="23"/>
  <c r="B67" i="23"/>
  <c r="B93" i="23"/>
  <c r="B66" i="23"/>
  <c r="B65" i="23"/>
  <c r="B64" i="23"/>
  <c r="B37" i="23"/>
  <c r="B63" i="23"/>
  <c r="B89" i="23"/>
  <c r="B1" i="23"/>
  <c r="C38" i="22"/>
  <c r="C37" i="22"/>
  <c r="E36" i="22"/>
  <c r="D36" i="22"/>
  <c r="B32" i="22"/>
  <c r="C23" i="22"/>
  <c r="C31" i="22"/>
  <c r="B30" i="22"/>
  <c r="C21" i="22"/>
  <c r="C20" i="22"/>
  <c r="B27" i="22"/>
  <c r="B1" i="22"/>
  <c r="C38" i="21"/>
  <c r="C37" i="21"/>
  <c r="E36" i="21"/>
  <c r="D36" i="21"/>
  <c r="B32" i="21"/>
  <c r="B31" i="21"/>
  <c r="B30" i="21"/>
  <c r="B29" i="21"/>
  <c r="B28" i="21"/>
  <c r="C19" i="21"/>
  <c r="C27" i="21"/>
  <c r="B1" i="21"/>
  <c r="C28" i="22"/>
  <c r="D20" i="22"/>
  <c r="D28" i="22"/>
  <c r="E37" i="22"/>
  <c r="B28" i="22"/>
  <c r="B31" i="22"/>
  <c r="E87" i="15"/>
  <c r="D113" i="15"/>
  <c r="E29" i="25"/>
  <c r="D37" i="25"/>
  <c r="D38" i="25"/>
  <c r="E30" i="25"/>
  <c r="E28" i="25"/>
  <c r="D36" i="25"/>
  <c r="C36" i="24"/>
  <c r="D28" i="24"/>
  <c r="B36" i="24"/>
  <c r="D29" i="24"/>
  <c r="C37" i="24"/>
  <c r="D30" i="24"/>
  <c r="C38" i="24"/>
  <c r="C78" i="23"/>
  <c r="B104" i="23"/>
  <c r="B107" i="23"/>
  <c r="C81" i="23"/>
  <c r="C68" i="23"/>
  <c r="B94" i="23"/>
  <c r="B102" i="23"/>
  <c r="C76" i="23"/>
  <c r="C84" i="23"/>
  <c r="B110" i="23"/>
  <c r="B97" i="23"/>
  <c r="C71" i="23"/>
  <c r="B105" i="23"/>
  <c r="C79" i="23"/>
  <c r="C95" i="23"/>
  <c r="D69" i="23"/>
  <c r="B90" i="23"/>
  <c r="C64" i="23"/>
  <c r="B98" i="23"/>
  <c r="C72" i="23"/>
  <c r="B106" i="23"/>
  <c r="C80" i="23"/>
  <c r="B99" i="23"/>
  <c r="C73" i="23"/>
  <c r="D77" i="23"/>
  <c r="C103" i="23"/>
  <c r="C70" i="23"/>
  <c r="B96" i="23"/>
  <c r="B92" i="23"/>
  <c r="C66" i="23"/>
  <c r="B100" i="23"/>
  <c r="C74" i="23"/>
  <c r="B108" i="23"/>
  <c r="C82" i="23"/>
  <c r="B91" i="23"/>
  <c r="C65" i="23"/>
  <c r="C67" i="23"/>
  <c r="C75" i="23"/>
  <c r="C83" i="23"/>
  <c r="B95" i="23"/>
  <c r="B103" i="23"/>
  <c r="C29" i="22"/>
  <c r="D21" i="22"/>
  <c r="D29" i="22"/>
  <c r="C24" i="22"/>
  <c r="B29" i="22"/>
  <c r="C19" i="22"/>
  <c r="D23" i="22"/>
  <c r="D31" i="22"/>
  <c r="D38" i="22"/>
  <c r="C22" i="22"/>
  <c r="B27" i="21"/>
  <c r="C20" i="21"/>
  <c r="C28" i="21"/>
  <c r="C23" i="21"/>
  <c r="D19" i="21"/>
  <c r="D27" i="21"/>
  <c r="D37" i="21"/>
  <c r="C22" i="21"/>
  <c r="C21" i="21"/>
  <c r="C24" i="21"/>
  <c r="F30" i="25"/>
  <c r="F38" i="25"/>
  <c r="E38" i="25"/>
  <c r="F87" i="15"/>
  <c r="E113" i="15"/>
  <c r="F29" i="25"/>
  <c r="F37" i="25"/>
  <c r="E37" i="25"/>
  <c r="F28" i="25"/>
  <c r="F36" i="25"/>
  <c r="E36" i="25"/>
  <c r="D37" i="24"/>
  <c r="E29" i="24"/>
  <c r="F29" i="24"/>
  <c r="G29" i="24"/>
  <c r="D36" i="24"/>
  <c r="E28" i="24"/>
  <c r="F28" i="24"/>
  <c r="G28" i="24"/>
  <c r="E30" i="24"/>
  <c r="F30" i="24"/>
  <c r="G30" i="24"/>
  <c r="D38" i="24"/>
  <c r="C92" i="23"/>
  <c r="D66" i="23"/>
  <c r="C94" i="23"/>
  <c r="D68" i="23"/>
  <c r="D95" i="23"/>
  <c r="E69" i="23"/>
  <c r="C93" i="23"/>
  <c r="D67" i="23"/>
  <c r="C91" i="23"/>
  <c r="D65" i="23"/>
  <c r="C98" i="23"/>
  <c r="D72" i="23"/>
  <c r="D71" i="23"/>
  <c r="C97" i="23"/>
  <c r="C107" i="23"/>
  <c r="D81" i="23"/>
  <c r="C99" i="23"/>
  <c r="D73" i="23"/>
  <c r="C106" i="23"/>
  <c r="D80" i="23"/>
  <c r="D70" i="23"/>
  <c r="C96" i="23"/>
  <c r="C101" i="23"/>
  <c r="D75" i="23"/>
  <c r="C102" i="23"/>
  <c r="D76" i="23"/>
  <c r="D79" i="23"/>
  <c r="C105" i="23"/>
  <c r="C90" i="23"/>
  <c r="D64" i="23"/>
  <c r="C100" i="23"/>
  <c r="D74" i="23"/>
  <c r="C108" i="23"/>
  <c r="D82" i="23"/>
  <c r="C109" i="23"/>
  <c r="D83" i="23"/>
  <c r="D103" i="23"/>
  <c r="E77" i="23"/>
  <c r="C110" i="23"/>
  <c r="D84" i="23"/>
  <c r="D78" i="23"/>
  <c r="C104" i="23"/>
  <c r="D22" i="22"/>
  <c r="D30" i="22"/>
  <c r="C30" i="22"/>
  <c r="C27" i="22"/>
  <c r="D19" i="22"/>
  <c r="D27" i="22"/>
  <c r="D37" i="22"/>
  <c r="C32" i="22"/>
  <c r="D24" i="22"/>
  <c r="D32" i="22"/>
  <c r="E38" i="22"/>
  <c r="D20" i="21"/>
  <c r="D28" i="21"/>
  <c r="E37" i="21"/>
  <c r="C29" i="21"/>
  <c r="D21" i="21"/>
  <c r="D29" i="21"/>
  <c r="D22" i="21"/>
  <c r="D30" i="21"/>
  <c r="C30" i="21"/>
  <c r="C32" i="21"/>
  <c r="D24" i="21"/>
  <c r="D32" i="21"/>
  <c r="E38" i="21"/>
  <c r="C31" i="21"/>
  <c r="D23" i="21"/>
  <c r="D31" i="21"/>
  <c r="D38" i="21"/>
  <c r="G87" i="15"/>
  <c r="F113" i="15"/>
  <c r="H28" i="24"/>
  <c r="F36" i="24"/>
  <c r="E36" i="24"/>
  <c r="H29" i="24"/>
  <c r="F37" i="24"/>
  <c r="E37" i="24"/>
  <c r="E38" i="24"/>
  <c r="H30" i="24"/>
  <c r="F38" i="24"/>
  <c r="D101" i="23"/>
  <c r="E75" i="23"/>
  <c r="E95" i="23"/>
  <c r="F69" i="23"/>
  <c r="D93" i="23"/>
  <c r="E67" i="23"/>
  <c r="D109" i="23"/>
  <c r="E83" i="23"/>
  <c r="E70" i="23"/>
  <c r="D96" i="23"/>
  <c r="E71" i="23"/>
  <c r="D97" i="23"/>
  <c r="E103" i="23"/>
  <c r="F77" i="23"/>
  <c r="E64" i="23"/>
  <c r="D90" i="23"/>
  <c r="D108" i="23"/>
  <c r="E82" i="23"/>
  <c r="E80" i="23"/>
  <c r="D106" i="23"/>
  <c r="E72" i="23"/>
  <c r="D98" i="23"/>
  <c r="D94" i="23"/>
  <c r="E68" i="23"/>
  <c r="D100" i="23"/>
  <c r="E74" i="23"/>
  <c r="E79" i="23"/>
  <c r="D105" i="23"/>
  <c r="E78" i="23"/>
  <c r="D104" i="23"/>
  <c r="D110" i="23"/>
  <c r="E84" i="23"/>
  <c r="D102" i="23"/>
  <c r="E76" i="23"/>
  <c r="D99" i="23"/>
  <c r="E73" i="23"/>
  <c r="D91" i="23"/>
  <c r="E65" i="23"/>
  <c r="D92" i="23"/>
  <c r="E66" i="23"/>
  <c r="D107" i="23"/>
  <c r="E81" i="23"/>
  <c r="H87" i="15"/>
  <c r="H113" i="15"/>
  <c r="G113" i="15"/>
  <c r="F103" i="23"/>
  <c r="G77" i="23"/>
  <c r="E93" i="23"/>
  <c r="F67" i="23"/>
  <c r="E92" i="23"/>
  <c r="F66" i="23"/>
  <c r="E104" i="23"/>
  <c r="F78" i="23"/>
  <c r="F72" i="23"/>
  <c r="E98" i="23"/>
  <c r="E94" i="23"/>
  <c r="F68" i="23"/>
  <c r="F64" i="23"/>
  <c r="E90" i="23"/>
  <c r="F73" i="23"/>
  <c r="E99" i="23"/>
  <c r="F95" i="23"/>
  <c r="G69" i="23"/>
  <c r="E105" i="23"/>
  <c r="F79" i="23"/>
  <c r="F80" i="23"/>
  <c r="E106" i="23"/>
  <c r="F71" i="23"/>
  <c r="E97" i="23"/>
  <c r="E109" i="23"/>
  <c r="F83" i="23"/>
  <c r="E91" i="23"/>
  <c r="F65" i="23"/>
  <c r="F81" i="23"/>
  <c r="E107" i="23"/>
  <c r="E100" i="23"/>
  <c r="F74" i="23"/>
  <c r="E108" i="23"/>
  <c r="F82" i="23"/>
  <c r="E101" i="23"/>
  <c r="F75" i="23"/>
  <c r="E110" i="23"/>
  <c r="F84" i="23"/>
  <c r="E102" i="23"/>
  <c r="F76" i="23"/>
  <c r="E96" i="23"/>
  <c r="F70" i="23"/>
  <c r="F110" i="23"/>
  <c r="G84" i="23"/>
  <c r="F104" i="23"/>
  <c r="G78" i="23"/>
  <c r="G81" i="23"/>
  <c r="F107" i="23"/>
  <c r="G80" i="23"/>
  <c r="F106" i="23"/>
  <c r="G65" i="23"/>
  <c r="F91" i="23"/>
  <c r="G64" i="23"/>
  <c r="F90" i="23"/>
  <c r="F101" i="23"/>
  <c r="G75" i="23"/>
  <c r="F96" i="23"/>
  <c r="G70" i="23"/>
  <c r="G82" i="23"/>
  <c r="F108" i="23"/>
  <c r="F109" i="23"/>
  <c r="G83" i="23"/>
  <c r="G95" i="23"/>
  <c r="H69" i="23"/>
  <c r="H95" i="23"/>
  <c r="F94" i="23"/>
  <c r="G68" i="23"/>
  <c r="F93" i="23"/>
  <c r="G67" i="23"/>
  <c r="G66" i="23"/>
  <c r="F92" i="23"/>
  <c r="F102" i="23"/>
  <c r="G76" i="23"/>
  <c r="F100" i="23"/>
  <c r="G74" i="23"/>
  <c r="G103" i="23"/>
  <c r="H77" i="23"/>
  <c r="H103" i="23"/>
  <c r="F105" i="23"/>
  <c r="G79" i="23"/>
  <c r="F97" i="23"/>
  <c r="G71" i="23"/>
  <c r="G73" i="23"/>
  <c r="F99" i="23"/>
  <c r="F98" i="23"/>
  <c r="G72" i="23"/>
  <c r="G97" i="23"/>
  <c r="H71" i="23"/>
  <c r="H97" i="23"/>
  <c r="G94" i="23"/>
  <c r="H68" i="23"/>
  <c r="H94" i="23"/>
  <c r="G96" i="23"/>
  <c r="H70" i="23"/>
  <c r="H96" i="23"/>
  <c r="G106" i="23"/>
  <c r="H80" i="23"/>
  <c r="H106" i="23"/>
  <c r="G102" i="23"/>
  <c r="H76" i="23"/>
  <c r="H102" i="23"/>
  <c r="H75" i="23"/>
  <c r="H101" i="23"/>
  <c r="G101" i="23"/>
  <c r="H73" i="23"/>
  <c r="H99" i="23"/>
  <c r="G99" i="23"/>
  <c r="H82" i="23"/>
  <c r="H108" i="23"/>
  <c r="G108" i="23"/>
  <c r="H74" i="23"/>
  <c r="H100" i="23"/>
  <c r="G100" i="23"/>
  <c r="G105" i="23"/>
  <c r="H79" i="23"/>
  <c r="H105" i="23"/>
  <c r="H81" i="23"/>
  <c r="H107" i="23"/>
  <c r="G107" i="23"/>
  <c r="G98" i="23"/>
  <c r="H72" i="23"/>
  <c r="H98" i="23"/>
  <c r="G90" i="23"/>
  <c r="H64" i="23"/>
  <c r="H90" i="23"/>
  <c r="H65" i="23"/>
  <c r="H91" i="23"/>
  <c r="G91" i="23"/>
  <c r="H83" i="23"/>
  <c r="H109" i="23"/>
  <c r="G109" i="23"/>
  <c r="G104" i="23"/>
  <c r="H78" i="23"/>
  <c r="H104" i="23"/>
  <c r="H66" i="23"/>
  <c r="H92" i="23"/>
  <c r="G92" i="23"/>
  <c r="H67" i="23"/>
  <c r="H93" i="23"/>
  <c r="G93" i="23"/>
  <c r="G110" i="23"/>
  <c r="H84" i="23"/>
  <c r="H110" i="23"/>
  <c r="B86" i="15"/>
  <c r="B112" i="15"/>
  <c r="B85" i="15"/>
  <c r="B84" i="15"/>
  <c r="C84" i="15"/>
  <c r="C110" i="15"/>
  <c r="B83" i="15"/>
  <c r="B109" i="15"/>
  <c r="B82" i="15"/>
  <c r="B108" i="15"/>
  <c r="B81" i="15"/>
  <c r="B80" i="15"/>
  <c r="C80" i="15"/>
  <c r="C106" i="15"/>
  <c r="B79" i="15"/>
  <c r="B105" i="15"/>
  <c r="B78" i="15"/>
  <c r="B104" i="15"/>
  <c r="B77" i="15"/>
  <c r="B76" i="15"/>
  <c r="C76" i="15"/>
  <c r="C102" i="15"/>
  <c r="B75" i="15"/>
  <c r="B101" i="15"/>
  <c r="B74" i="15"/>
  <c r="B100" i="15"/>
  <c r="B73" i="15"/>
  <c r="B72" i="15"/>
  <c r="C72" i="15"/>
  <c r="D72" i="15"/>
  <c r="D98" i="15"/>
  <c r="B71" i="15"/>
  <c r="B97" i="15"/>
  <c r="B70" i="15"/>
  <c r="B96" i="15"/>
  <c r="B69" i="15"/>
  <c r="B68" i="15"/>
  <c r="C68" i="15"/>
  <c r="C94" i="15"/>
  <c r="B67" i="15"/>
  <c r="B93" i="15"/>
  <c r="B66" i="15"/>
  <c r="B92" i="15"/>
  <c r="B65" i="15"/>
  <c r="B38" i="15"/>
  <c r="B64" i="15"/>
  <c r="B90" i="15"/>
  <c r="B1" i="15"/>
  <c r="B98" i="15"/>
  <c r="C98" i="15"/>
  <c r="C79" i="15"/>
  <c r="C105" i="15"/>
  <c r="B106" i="15"/>
  <c r="C71" i="15"/>
  <c r="C97" i="15"/>
  <c r="D80" i="15"/>
  <c r="D106" i="15"/>
  <c r="B91" i="15"/>
  <c r="C65" i="15"/>
  <c r="B99" i="15"/>
  <c r="C73" i="15"/>
  <c r="B107" i="15"/>
  <c r="C81" i="15"/>
  <c r="B95" i="15"/>
  <c r="C69" i="15"/>
  <c r="C70" i="15"/>
  <c r="E72" i="15"/>
  <c r="B111" i="15"/>
  <c r="C85" i="15"/>
  <c r="C86" i="15"/>
  <c r="C67" i="15"/>
  <c r="D68" i="15"/>
  <c r="C75" i="15"/>
  <c r="D76" i="15"/>
  <c r="C83" i="15"/>
  <c r="D84" i="15"/>
  <c r="B94" i="15"/>
  <c r="B102" i="15"/>
  <c r="B110" i="15"/>
  <c r="B103" i="15"/>
  <c r="C77" i="15"/>
  <c r="C78" i="15"/>
  <c r="C66" i="15"/>
  <c r="C74" i="15"/>
  <c r="C82" i="15"/>
  <c r="D79" i="15"/>
  <c r="D105" i="15"/>
  <c r="D71" i="15"/>
  <c r="D97" i="15"/>
  <c r="E80" i="15"/>
  <c r="F80" i="15"/>
  <c r="C108" i="15"/>
  <c r="D82" i="15"/>
  <c r="C109" i="15"/>
  <c r="D83" i="15"/>
  <c r="D69" i="15"/>
  <c r="C95" i="15"/>
  <c r="E98" i="15"/>
  <c r="F72" i="15"/>
  <c r="C100" i="15"/>
  <c r="D74" i="15"/>
  <c r="C112" i="15"/>
  <c r="D86" i="15"/>
  <c r="C93" i="15"/>
  <c r="D67" i="15"/>
  <c r="D73" i="15"/>
  <c r="C99" i="15"/>
  <c r="C104" i="15"/>
  <c r="D78" i="15"/>
  <c r="D102" i="15"/>
  <c r="E76" i="15"/>
  <c r="C92" i="15"/>
  <c r="D66" i="15"/>
  <c r="D77" i="15"/>
  <c r="C103" i="15"/>
  <c r="C101" i="15"/>
  <c r="D75" i="15"/>
  <c r="D81" i="15"/>
  <c r="C107" i="15"/>
  <c r="D65" i="15"/>
  <c r="C91" i="15"/>
  <c r="D110" i="15"/>
  <c r="E84" i="15"/>
  <c r="D94" i="15"/>
  <c r="E68" i="15"/>
  <c r="D85" i="15"/>
  <c r="C111" i="15"/>
  <c r="C96" i="15"/>
  <c r="D70" i="15"/>
  <c r="E79" i="15"/>
  <c r="E71" i="15"/>
  <c r="F71" i="15"/>
  <c r="E106" i="15"/>
  <c r="E78" i="15"/>
  <c r="D104" i="15"/>
  <c r="D93" i="15"/>
  <c r="E67" i="15"/>
  <c r="D109" i="15"/>
  <c r="E83" i="15"/>
  <c r="D111" i="15"/>
  <c r="E85" i="15"/>
  <c r="E65" i="15"/>
  <c r="D91" i="15"/>
  <c r="D103" i="15"/>
  <c r="E77" i="15"/>
  <c r="E74" i="15"/>
  <c r="D100" i="15"/>
  <c r="G72" i="15"/>
  <c r="F98" i="15"/>
  <c r="E70" i="15"/>
  <c r="D96" i="15"/>
  <c r="E94" i="15"/>
  <c r="F68" i="15"/>
  <c r="G80" i="15"/>
  <c r="F106" i="15"/>
  <c r="D101" i="15"/>
  <c r="E75" i="15"/>
  <c r="E66" i="15"/>
  <c r="D92" i="15"/>
  <c r="E102" i="15"/>
  <c r="F76" i="15"/>
  <c r="E86" i="15"/>
  <c r="D112" i="15"/>
  <c r="F79" i="15"/>
  <c r="E105" i="15"/>
  <c r="E82" i="15"/>
  <c r="D108" i="15"/>
  <c r="E110" i="15"/>
  <c r="F84" i="15"/>
  <c r="D107" i="15"/>
  <c r="E81" i="15"/>
  <c r="D99" i="15"/>
  <c r="E73" i="15"/>
  <c r="D95" i="15"/>
  <c r="E69" i="15"/>
  <c r="E97" i="15"/>
  <c r="E99" i="15"/>
  <c r="F73" i="15"/>
  <c r="G76" i="15"/>
  <c r="F102" i="15"/>
  <c r="G68" i="15"/>
  <c r="F94" i="15"/>
  <c r="F105" i="15"/>
  <c r="G79" i="15"/>
  <c r="G98" i="15"/>
  <c r="H72" i="15"/>
  <c r="H98" i="15"/>
  <c r="E91" i="15"/>
  <c r="F65" i="15"/>
  <c r="E104" i="15"/>
  <c r="F78" i="15"/>
  <c r="G84" i="15"/>
  <c r="F110" i="15"/>
  <c r="F75" i="15"/>
  <c r="E101" i="15"/>
  <c r="F83" i="15"/>
  <c r="E109" i="15"/>
  <c r="E95" i="15"/>
  <c r="F69" i="15"/>
  <c r="E107" i="15"/>
  <c r="F81" i="15"/>
  <c r="E103" i="15"/>
  <c r="F77" i="15"/>
  <c r="E111" i="15"/>
  <c r="F85" i="15"/>
  <c r="F67" i="15"/>
  <c r="E93" i="15"/>
  <c r="E108" i="15"/>
  <c r="F82" i="15"/>
  <c r="E112" i="15"/>
  <c r="F86" i="15"/>
  <c r="F66" i="15"/>
  <c r="E92" i="15"/>
  <c r="G106" i="15"/>
  <c r="H80" i="15"/>
  <c r="H106" i="15"/>
  <c r="E96" i="15"/>
  <c r="F70" i="15"/>
  <c r="E100" i="15"/>
  <c r="F74" i="15"/>
  <c r="F97" i="15"/>
  <c r="G71" i="15"/>
  <c r="F112" i="15"/>
  <c r="G86" i="15"/>
  <c r="F95" i="15"/>
  <c r="G69" i="15"/>
  <c r="G105" i="15"/>
  <c r="H79" i="15"/>
  <c r="H105" i="15"/>
  <c r="G67" i="15"/>
  <c r="F93" i="15"/>
  <c r="F101" i="15"/>
  <c r="G75" i="15"/>
  <c r="G102" i="15"/>
  <c r="H76" i="15"/>
  <c r="H102" i="15"/>
  <c r="F100" i="15"/>
  <c r="G74" i="15"/>
  <c r="G97" i="15"/>
  <c r="H71" i="15"/>
  <c r="H97" i="15"/>
  <c r="F108" i="15"/>
  <c r="G82" i="15"/>
  <c r="F111" i="15"/>
  <c r="G85" i="15"/>
  <c r="F107" i="15"/>
  <c r="G81" i="15"/>
  <c r="F91" i="15"/>
  <c r="G65" i="15"/>
  <c r="F99" i="15"/>
  <c r="G73" i="15"/>
  <c r="F103" i="15"/>
  <c r="G77" i="15"/>
  <c r="F104" i="15"/>
  <c r="G78" i="15"/>
  <c r="F96" i="15"/>
  <c r="G70" i="15"/>
  <c r="F92" i="15"/>
  <c r="G66" i="15"/>
  <c r="F109" i="15"/>
  <c r="G83" i="15"/>
  <c r="G110" i="15"/>
  <c r="H84" i="15"/>
  <c r="H110" i="15"/>
  <c r="H68" i="15"/>
  <c r="H94" i="15"/>
  <c r="G94" i="15"/>
  <c r="G92" i="15"/>
  <c r="H66" i="15"/>
  <c r="H92" i="15"/>
  <c r="H81" i="15"/>
  <c r="H107" i="15"/>
  <c r="G107" i="15"/>
  <c r="H69" i="15"/>
  <c r="H95" i="15"/>
  <c r="G95" i="15"/>
  <c r="H73" i="15"/>
  <c r="H99" i="15"/>
  <c r="G99" i="15"/>
  <c r="G100" i="15"/>
  <c r="H74" i="15"/>
  <c r="H100" i="15"/>
  <c r="G109" i="15"/>
  <c r="H83" i="15"/>
  <c r="H109" i="15"/>
  <c r="G96" i="15"/>
  <c r="H70" i="15"/>
  <c r="H96" i="15"/>
  <c r="H77" i="15"/>
  <c r="H103" i="15"/>
  <c r="G103" i="15"/>
  <c r="H65" i="15"/>
  <c r="H91" i="15"/>
  <c r="G91" i="15"/>
  <c r="H85" i="15"/>
  <c r="H111" i="15"/>
  <c r="G111" i="15"/>
  <c r="G112" i="15"/>
  <c r="H86" i="15"/>
  <c r="H112" i="15"/>
  <c r="G104" i="15"/>
  <c r="H78" i="15"/>
  <c r="H104" i="15"/>
  <c r="G108" i="15"/>
  <c r="H82" i="15"/>
  <c r="H108" i="15"/>
  <c r="G101" i="15"/>
  <c r="H75" i="15"/>
  <c r="H101" i="15"/>
  <c r="G93" i="15"/>
  <c r="H67" i="15"/>
  <c r="H93" i="15"/>
</calcChain>
</file>

<file path=xl/sharedStrings.xml><?xml version="1.0" encoding="utf-8"?>
<sst xmlns="http://schemas.openxmlformats.org/spreadsheetml/2006/main" count="185" uniqueCount="107">
  <si>
    <t>X</t>
  </si>
  <si>
    <t>Y</t>
  </si>
  <si>
    <t>M</t>
  </si>
  <si>
    <t>W</t>
  </si>
  <si>
    <t>95% CI Lower Limit</t>
  </si>
  <si>
    <t>95% CI Upper Limit</t>
  </si>
  <si>
    <t>Conditional Indirect Effect</t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</si>
  <si>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</si>
  <si>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</si>
  <si>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</si>
  <si>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</si>
  <si>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</si>
  <si>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</si>
  <si>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</si>
  <si>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</si>
  <si>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</si>
  <si>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</si>
  <si>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</si>
  <si>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</si>
  <si>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</si>
  <si>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</si>
  <si>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</si>
  <si>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</si>
  <si>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</si>
  <si>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</si>
  <si>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</si>
  <si>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</si>
  <si>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</si>
  <si>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</si>
  <si>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</si>
  <si>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r>
      <t xml:space="preserve">Hayes, A. (2018).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</si>
  <si>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</si>
  <si>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M (MEDIATOR)</t>
  </si>
  <si>
    <t>W (MODERATOR)</t>
  </si>
  <si>
    <t xml:space="preserve">      .0000     1.5920     4.5786 </t>
  </si>
  <si>
    <t xml:space="preserve">     1.0000     1.5920     4.7627 </t>
  </si>
  <si>
    <t xml:space="preserve">      .0000     2.8000     4.5272 </t>
  </si>
  <si>
    <t xml:space="preserve">     1.0000     2.8000     4.7293 </t>
  </si>
  <si>
    <t xml:space="preserve">      .0000     5.2000     4.4250 </t>
  </si>
  <si>
    <t xml:space="preserve">     1.0000     5.2000     4.6630</t>
  </si>
  <si>
    <t>Disaster Cause Framing</t>
  </si>
  <si>
    <t>Climate Change Skepticism</t>
  </si>
  <si>
    <t>Strength of Justification for Withholding Aid</t>
  </si>
  <si>
    <t xml:space="preserve">     1.0000     1.5920     2.3766 </t>
  </si>
  <si>
    <t xml:space="preserve">      .0000     2.8000     2.7458 </t>
  </si>
  <si>
    <t xml:space="preserve">     1.0000     2.8000     2.7466 </t>
  </si>
  <si>
    <t xml:space="preserve">      .0000     5.2000     2.9980 </t>
  </si>
  <si>
    <t xml:space="preserve">     1.0000     5.2000     3.4816</t>
  </si>
  <si>
    <t xml:space="preserve"> .0000     1.5920     2.6188 </t>
  </si>
  <si>
    <t>Willingness to Donate</t>
  </si>
  <si>
    <t xml:space="preserve">skeptic     Effect         se          t          p       LLCI       ULCI </t>
  </si>
  <si>
    <t xml:space="preserve">     1.0000     -.3613      .1729    -2.0900      .0378     -.7021     -.0205 </t>
  </si>
  <si>
    <t xml:space="preserve">     1.1713     -.3268      .1658    -1.9715      .0500     -.6536      .0000 </t>
  </si>
  <si>
    <t xml:space="preserve">     1.4000     -.2808      .1567    -1.7921      .0746     -.5897      .0281 </t>
  </si>
  <si>
    <t xml:space="preserve">     1.8000     -.2003      .1421    -1.4097      .1601     -.4805      .0798 </t>
  </si>
  <si>
    <t xml:space="preserve">     2.2000     -.1199      .1297     -.9242      .3565     -.3756      .1358 </t>
  </si>
  <si>
    <t xml:space="preserve">     2.6000     -.0394      .1201     -.3280      .7432     -.2762      .1974 </t>
  </si>
  <si>
    <t xml:space="preserve">     3.0000      .0411      .1140      .3603      .7190     -.1837      .2659 </t>
  </si>
  <si>
    <t xml:space="preserve">     3.4000      .1216      .1121     1.0847      .2793     -.0994      .3425 </t>
  </si>
  <si>
    <t xml:space="preserve">     3.8000      .2020      .1144     1.7657      .0789     -.0235      .4276 </t>
  </si>
  <si>
    <t xml:space="preserve">     3.9339      .2290      .1161     1.9715      .0500      .0000      .4579 </t>
  </si>
  <si>
    <t xml:space="preserve">     4.2000      .2825      .1208     2.3378      .0204      .0443      .5207 </t>
  </si>
  <si>
    <t xml:space="preserve">     4.6000      .3630      .1307     2.7765      .0060      .1052      .6207 </t>
  </si>
  <si>
    <t xml:space="preserve">     5.0000      .4434      .1434     3.0929      .0023      .1608      .7261 </t>
  </si>
  <si>
    <t xml:space="preserve">     5.4000      .5239      .1581     3.3136      .0011      .2122      .8356 </t>
  </si>
  <si>
    <t xml:space="preserve">     5.8000      .6044      .1744     3.4653      .0006      .2605      .9483 </t>
  </si>
  <si>
    <t xml:space="preserve">     6.2000      .6849      .1919     3.5692      .0004      .3066     1.0632 </t>
  </si>
  <si>
    <t xml:space="preserve">     6.6000      .7653      .2102     3.6406      .0003      .3509     1.1798 </t>
  </si>
  <si>
    <t xml:space="preserve">     7.0000      .8458      .2292     3.6897      .0003      .3939     1.2977 </t>
  </si>
  <si>
    <t xml:space="preserve">     7.4000      .9263      .2488     3.7237      .0003      .4359     1.4167 </t>
  </si>
  <si>
    <t xml:space="preserve">     7.8000     1.0068      .2687     3.7471      .0002      .4771     1.5365 </t>
  </si>
  <si>
    <t xml:space="preserve">     8.2000     1.0872      .2889     3.7631      .0002      .5176     1.6568 </t>
  </si>
  <si>
    <t xml:space="preserve">     8.6000     1.1677      .3094     3.7739      .0002      .5577     1.7777 </t>
  </si>
  <si>
    <t xml:space="preserve">     9.0000     1.2482      .3301     3.7810      .0002      .5974     1.8990</t>
  </si>
  <si>
    <t xml:space="preserve">     1.0000      .1752      .2112      .8298      .4076     -.2411      .5916 </t>
  </si>
  <si>
    <t xml:space="preserve">     1.4000      .1812      .1909      .9493      .3436     -.1951      .5576 </t>
  </si>
  <si>
    <t xml:space="preserve">     1.8000      .1872      .1726     1.0842      .2795     -.1532      .5275 </t>
  </si>
  <si>
    <t xml:space="preserve">     2.2000      .1931      .1571     1.2293      .2204     -.1166      .5029 </t>
  </si>
  <si>
    <t xml:space="preserve">     2.6000      .1991      .1452     1.3711      .1718     -.0872      .4854 </t>
  </si>
  <si>
    <t xml:space="preserve">     3.0000      .2051      .1379     1.4873      .1385     -.0668      .4769 </t>
  </si>
  <si>
    <t xml:space="preserve">     3.4000      .2111      .1359     1.5535      .1218     -.0568      .4789 </t>
  </si>
  <si>
    <t xml:space="preserve">     3.8000      .2170      .1394     1.5573      .1209     -.0577      .4918 </t>
  </si>
  <si>
    <t xml:space="preserve">     4.2000      .2230      .1480     1.5067      .1334     -.0688      .5148 </t>
  </si>
  <si>
    <t xml:space="preserve">     4.6000      .2290      .1610     1.4225      .1564     -.0884      .5463 </t>
  </si>
  <si>
    <t xml:space="preserve">     5.0000      .2349      .1773     1.3251      .1866     -.1146      .5845 </t>
  </si>
  <si>
    <t xml:space="preserve">     5.4000      .2409      .1962     1.2281      .2208     -.1458      .6276 </t>
  </si>
  <si>
    <t xml:space="preserve">     5.8000      .2469      .2169     1.1382      .2563     -.1807      .6745 </t>
  </si>
  <si>
    <t xml:space="preserve">     6.2000      .2528      .2390     1.0579      .2913     -.2184      .7241 </t>
  </si>
  <si>
    <t xml:space="preserve">     6.6000      .2588      .2622      .9872      .3247     -.2581      .7757 </t>
  </si>
  <si>
    <t xml:space="preserve">     7.0000      .2648      .2861      .9255      .3558     -.2993      .8288 </t>
  </si>
  <si>
    <t xml:space="preserve">     7.4000      .2707      .3106      .8716      .3845     -.3417      .8832 </t>
  </si>
  <si>
    <t xml:space="preserve">     7.8000      .2767      .3357      .8244      .4107     -.3850      .9385 </t>
  </si>
  <si>
    <t xml:space="preserve">     8.2000      .2827      .3610      .7830      .4345     -.4291      .9945 </t>
  </si>
  <si>
    <t xml:space="preserve">     8.6000      .2887      .3867      .7464      .4563     -.4738     1.0511 </t>
  </si>
  <si>
    <t xml:space="preserve">     9.0000      .2946      .4126      .7140      .4760     -.5189     1.1082</t>
  </si>
  <si>
    <t xml:space="preserve">     1.5920      .1841      .1818     1.0123      .3126     -.1744      .5426 </t>
  </si>
  <si>
    <t xml:space="preserve">     2.8000      .2021      .1409     1.4340      .1531     -.0758      .4800 </t>
  </si>
  <si>
    <t xml:space="preserve">     5.2000      .2379      .1865     1.2760      .2034     -.1297      .6055</t>
  </si>
  <si>
    <t xml:space="preserve">skeptic     Effect     BootSE   BootLLCI   BootULCI </t>
  </si>
  <si>
    <t xml:space="preserve">     1.5920      .2235      .1451     -.0602      .5127 </t>
  </si>
  <si>
    <t xml:space="preserve">     2.8000     -.0008      .1080     -.2174      .2153 </t>
  </si>
  <si>
    <t xml:space="preserve">     5.2000     -.4463      .1590     -.7520     -.1289</t>
  </si>
  <si>
    <t>Conditional Direct Effect</t>
  </si>
  <si>
    <t>Step 1: Fill out the variable names
Step 2: Copy/paste the "Conditional effects of the focal predictor at values of the moderator" data as values from the PROCESS output below.
Step 3: Adapt the graphs axes
Step 4: Check the confidence intervals</t>
  </si>
  <si>
    <t>Step 1: Fill out the variable names
Step 2: Copy/paste the "Conditional effects of the focal predictor at values of the moderator" data as values from the PROCESS output below.
Step 3: Adapt the graphs' axes
Step 4: Check the confidence intervals</t>
  </si>
  <si>
    <t>Step 1: Fill out the variable names
Step 2: Copy/paste the "Conditional direct effect(s) of X on Y" data as values from the PROCESS output below.
Step 3: Adapt the graphs' axes
Step 4: Control the confidence intervals</t>
  </si>
  <si>
    <t>Step 1: Fill out the variable names
Step 2: Copy/paste the "Conditional indirect effect(s) of X on Y" data as values from the PROCESS output below.
Step 3: Adapt the graphs' axes
Step 4: Control the confidence intervals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</si>
</sst>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00"/>
    <numFmt numFmtId="165" formatCode="0.00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/>
    <xf numFmtId="0" fontId="7" fillId="3" borderId="0" xfId="0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6" fillId="3" borderId="0" xfId="0" applyFont="1" applyFill="1"/>
    <xf numFmtId="0" fontId="6" fillId="3" borderId="3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4" xfId="0" applyFont="1" applyFill="1" applyBorder="1"/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ill="1"/>
    <xf numFmtId="0" fontId="4" fillId="3" borderId="0" xfId="0" applyFont="1" applyFill="1" applyAlignment="1">
      <alignment horizontal="left" vertical="top" wrapText="1"/>
    </xf>
    <xf numFmtId="0" fontId="0" fillId="2" borderId="0" xfId="0" applyFill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Protection="1">
      <protection hidden="1"/>
    </xf>
    <xf numFmtId="0" fontId="4" fillId="2" borderId="0" xfId="0" applyFont="1" applyFill="1" applyAlignment="1">
      <alignment horizontal="left"/>
    </xf>
    <xf numFmtId="0" fontId="7" fillId="3" borderId="0" xfId="0" applyFont="1" applyFill="1" applyProtection="1">
      <protection hidden="1"/>
    </xf>
    <xf numFmtId="0" fontId="6" fillId="2" borderId="0" xfId="0" applyFont="1" applyFill="1"/>
    <xf numFmtId="0" fontId="6" fillId="2" borderId="0" xfId="0" applyFont="1" applyFill="1" applyProtection="1">
      <protection locked="0"/>
    </xf>
    <xf numFmtId="0" fontId="5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0" xfId="0" applyFont="1" applyFill="1" applyAlignment="1">
      <alignment wrapText="1"/>
    </xf>
    <xf numFmtId="2" fontId="4" fillId="3" borderId="0" xfId="0" applyNumberFormat="1" applyFont="1" applyFill="1" applyProtection="1">
      <protection hidden="1"/>
    </xf>
    <xf numFmtId="2" fontId="4" fillId="2" borderId="0" xfId="0" applyNumberFormat="1" applyFont="1" applyFill="1"/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ModerationEffect!$E$36</c:f>
              <c:strCache>
                <c:ptCount val="1"/>
                <c:pt idx="0">
                  <c:v>With Disaster Cause Framing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(ModerationEffect!$C$27,ModerationEffect!$C$31)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ModerationEffect!$E$37:$E$38</c:f>
              <c:numCache>
                <c:formatCode>0.00</c:formatCode>
                <c:ptCount val="2"/>
                <c:pt idx="0">
                  <c:v>2.3765999999999998</c:v>
                </c:pt>
                <c:pt idx="1">
                  <c:v>3.4815999999999998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94-4F5B-A045-E1E78A2AF76A}"/>
            </c:ext>
          </c:extLst>
        </c:ser>
        <c:ser>
          <c:idx val="0"/>
          <c:order val="1"/>
          <c:tx>
            <c:strRef>
              <c:f>ModerationEffect!$D$36</c:f>
              <c:strCache>
                <c:ptCount val="1"/>
                <c:pt idx="0">
                  <c:v>Without Disaster Cause Framing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(ModerationEffect!$C$27,ModerationEffect!$C$31)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ModerationEffect!$D$37:$D$38</c:f>
              <c:numCache>
                <c:formatCode>0.00</c:formatCode>
                <c:ptCount val="2"/>
                <c:pt idx="0">
                  <c:v>2.6187999999999998</c:v>
                </c:pt>
                <c:pt idx="1">
                  <c:v>2.9980000000000002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94-4F5B-A045-E1E78A2A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ModerationEffect!$C$8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  <c:majorUnit val="1"/>
      </c:valAx>
      <c:valAx>
        <c:axId val="963820224"/>
        <c:scaling>
          <c:orientation val="minMax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ConditionalEffect!$H$90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ConditionalEffect!$H$91:$H$113</c:f>
              <c:numCache>
                <c:formatCode>General</c:formatCode>
                <c:ptCount val="23"/>
                <c:pt idx="0">
                  <c:v>-2.0500000000000001E-2</c:v>
                </c:pt>
                <c:pt idx="1">
                  <c:v>0</c:v>
                </c:pt>
                <c:pt idx="2">
                  <c:v>2.81E-2</c:v>
                </c:pt>
                <c:pt idx="3">
                  <c:v>7.9799999999999996E-2</c:v>
                </c:pt>
                <c:pt idx="4">
                  <c:v>0.1358</c:v>
                </c:pt>
                <c:pt idx="5">
                  <c:v>0.19739999999999999</c:v>
                </c:pt>
                <c:pt idx="6">
                  <c:v>0.26590000000000003</c:v>
                </c:pt>
                <c:pt idx="7">
                  <c:v>0.34250000000000003</c:v>
                </c:pt>
                <c:pt idx="8">
                  <c:v>0.42759999999999998</c:v>
                </c:pt>
                <c:pt idx="9">
                  <c:v>0.45789999999999997</c:v>
                </c:pt>
                <c:pt idx="10">
                  <c:v>0.52070000000000005</c:v>
                </c:pt>
                <c:pt idx="11">
                  <c:v>0.62070000000000003</c:v>
                </c:pt>
                <c:pt idx="12">
                  <c:v>0.72609999999999997</c:v>
                </c:pt>
                <c:pt idx="13">
                  <c:v>0.83560000000000001</c:v>
                </c:pt>
                <c:pt idx="14">
                  <c:v>0.94830000000000003</c:v>
                </c:pt>
                <c:pt idx="15">
                  <c:v>1.0631999999999999</c:v>
                </c:pt>
                <c:pt idx="16">
                  <c:v>1.1798</c:v>
                </c:pt>
                <c:pt idx="17">
                  <c:v>1.2977000000000001</c:v>
                </c:pt>
                <c:pt idx="18">
                  <c:v>1.4167000000000001</c:v>
                </c:pt>
                <c:pt idx="19">
                  <c:v>1.5365</c:v>
                </c:pt>
                <c:pt idx="20">
                  <c:v>1.6568000000000001</c:v>
                </c:pt>
                <c:pt idx="21">
                  <c:v>1.7777000000000001</c:v>
                </c:pt>
                <c:pt idx="22">
                  <c:v>1.899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ConditionalEffect!$C$90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ConditionalEffect!$C$91:$C$113</c:f>
              <c:numCache>
                <c:formatCode>General</c:formatCode>
                <c:ptCount val="23"/>
                <c:pt idx="0">
                  <c:v>-0.36130000000000001</c:v>
                </c:pt>
                <c:pt idx="1">
                  <c:v>-0.32679999999999998</c:v>
                </c:pt>
                <c:pt idx="2">
                  <c:v>-0.28079999999999999</c:v>
                </c:pt>
                <c:pt idx="3">
                  <c:v>-0.20030000000000001</c:v>
                </c:pt>
                <c:pt idx="4">
                  <c:v>-0.11990000000000001</c:v>
                </c:pt>
                <c:pt idx="5">
                  <c:v>-3.9399999999999998E-2</c:v>
                </c:pt>
                <c:pt idx="6">
                  <c:v>4.1099999999999998E-2</c:v>
                </c:pt>
                <c:pt idx="7">
                  <c:v>0.1216</c:v>
                </c:pt>
                <c:pt idx="8">
                  <c:v>0.20200000000000001</c:v>
                </c:pt>
                <c:pt idx="9">
                  <c:v>0.22900000000000001</c:v>
                </c:pt>
                <c:pt idx="10">
                  <c:v>0.28249999999999997</c:v>
                </c:pt>
                <c:pt idx="11">
                  <c:v>0.36299999999999999</c:v>
                </c:pt>
                <c:pt idx="12">
                  <c:v>0.44340000000000002</c:v>
                </c:pt>
                <c:pt idx="13">
                  <c:v>0.52390000000000003</c:v>
                </c:pt>
                <c:pt idx="14">
                  <c:v>0.60440000000000005</c:v>
                </c:pt>
                <c:pt idx="15">
                  <c:v>0.68489999999999995</c:v>
                </c:pt>
                <c:pt idx="16">
                  <c:v>0.76529999999999998</c:v>
                </c:pt>
                <c:pt idx="17">
                  <c:v>0.8458</c:v>
                </c:pt>
                <c:pt idx="18">
                  <c:v>0.92630000000000001</c:v>
                </c:pt>
                <c:pt idx="19">
                  <c:v>1.0067999999999999</c:v>
                </c:pt>
                <c:pt idx="20">
                  <c:v>1.0871999999999999</c:v>
                </c:pt>
                <c:pt idx="21">
                  <c:v>1.1677</c:v>
                </c:pt>
                <c:pt idx="22">
                  <c:v>1.2482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ConditionalEffect!$G$90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ConditionalEffect!$B$91:$B$113</c:f>
              <c:numCache>
                <c:formatCode>General</c:formatCode>
                <c:ptCount val="23"/>
                <c:pt idx="0">
                  <c:v>1</c:v>
                </c:pt>
                <c:pt idx="1">
                  <c:v>1.1713</c:v>
                </c:pt>
                <c:pt idx="2">
                  <c:v>1.4</c:v>
                </c:pt>
                <c:pt idx="3">
                  <c:v>1.8</c:v>
                </c:pt>
                <c:pt idx="4">
                  <c:v>2.2000000000000002</c:v>
                </c:pt>
                <c:pt idx="5">
                  <c:v>2.6</c:v>
                </c:pt>
                <c:pt idx="6">
                  <c:v>3</c:v>
                </c:pt>
                <c:pt idx="7">
                  <c:v>3.4</c:v>
                </c:pt>
                <c:pt idx="8">
                  <c:v>3.8</c:v>
                </c:pt>
                <c:pt idx="9">
                  <c:v>3.9339</c:v>
                </c:pt>
                <c:pt idx="10">
                  <c:v>4.2</c:v>
                </c:pt>
                <c:pt idx="11">
                  <c:v>4.5999999999999996</c:v>
                </c:pt>
                <c:pt idx="12">
                  <c:v>5</c:v>
                </c:pt>
                <c:pt idx="13">
                  <c:v>5.4</c:v>
                </c:pt>
                <c:pt idx="14">
                  <c:v>5.8</c:v>
                </c:pt>
                <c:pt idx="15">
                  <c:v>6.2</c:v>
                </c:pt>
                <c:pt idx="16">
                  <c:v>6.6</c:v>
                </c:pt>
                <c:pt idx="17">
                  <c:v>7</c:v>
                </c:pt>
                <c:pt idx="18">
                  <c:v>7.4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8.6</c:v>
                </c:pt>
                <c:pt idx="22">
                  <c:v>9</c:v>
                </c:pt>
              </c:numCache>
            </c:numRef>
          </c:xVal>
          <c:yVal>
            <c:numRef>
              <c:f>ConditionalEffect!$G$91:$G$113</c:f>
              <c:numCache>
                <c:formatCode>General</c:formatCode>
                <c:ptCount val="23"/>
                <c:pt idx="0">
                  <c:v>-0.70209999999999995</c:v>
                </c:pt>
                <c:pt idx="1">
                  <c:v>-0.65359999999999996</c:v>
                </c:pt>
                <c:pt idx="2">
                  <c:v>-0.5897</c:v>
                </c:pt>
                <c:pt idx="3">
                  <c:v>-0.48049999999999998</c:v>
                </c:pt>
                <c:pt idx="4">
                  <c:v>-0.37559999999999999</c:v>
                </c:pt>
                <c:pt idx="5">
                  <c:v>-0.2762</c:v>
                </c:pt>
                <c:pt idx="6">
                  <c:v>-0.1837</c:v>
                </c:pt>
                <c:pt idx="7">
                  <c:v>-9.9400000000000002E-2</c:v>
                </c:pt>
                <c:pt idx="8">
                  <c:v>-2.35E-2</c:v>
                </c:pt>
                <c:pt idx="9">
                  <c:v>0</c:v>
                </c:pt>
                <c:pt idx="10">
                  <c:v>4.4299999999999999E-2</c:v>
                </c:pt>
                <c:pt idx="11">
                  <c:v>0.1052</c:v>
                </c:pt>
                <c:pt idx="12">
                  <c:v>0.1608</c:v>
                </c:pt>
                <c:pt idx="13">
                  <c:v>0.2122</c:v>
                </c:pt>
                <c:pt idx="14">
                  <c:v>0.26050000000000001</c:v>
                </c:pt>
                <c:pt idx="15">
                  <c:v>0.30659999999999998</c:v>
                </c:pt>
                <c:pt idx="16">
                  <c:v>0.35089999999999999</c:v>
                </c:pt>
                <c:pt idx="17">
                  <c:v>0.39389999999999997</c:v>
                </c:pt>
                <c:pt idx="18">
                  <c:v>0.43590000000000001</c:v>
                </c:pt>
                <c:pt idx="19">
                  <c:v>0.47710000000000002</c:v>
                </c:pt>
                <c:pt idx="20">
                  <c:v>0.51759999999999995</c:v>
                </c:pt>
                <c:pt idx="21">
                  <c:v>0.55769999999999997</c:v>
                </c:pt>
                <c:pt idx="22">
                  <c:v>0.59740000000000004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ConditionalEffect!$C$9</c:f>
              <c:strCache>
                <c:ptCount val="1"/>
                <c:pt idx="0">
                  <c:v>Strength of Justification for Withholding Aid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Disaster Cause Framing on Climate Change Skepticism at values of the moderator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ModerationEffect2!$E$36</c:f>
              <c:strCache>
                <c:ptCount val="1"/>
                <c:pt idx="0">
                  <c:v>With Disaster Cause Framing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(ModerationEffect2!$C$27,ModerationEffect2!$C$31)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ModerationEffect2!$E$37:$E$38</c:f>
              <c:numCache>
                <c:formatCode>0.00</c:formatCode>
                <c:ptCount val="2"/>
                <c:pt idx="0">
                  <c:v>4.7626999999999997</c:v>
                </c:pt>
                <c:pt idx="1">
                  <c:v>4.6630000000000003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F2-4790-A797-55B81CFD7DAE}"/>
            </c:ext>
          </c:extLst>
        </c:ser>
        <c:ser>
          <c:idx val="0"/>
          <c:order val="1"/>
          <c:tx>
            <c:strRef>
              <c:f>ModerationEffect2!$D$36</c:f>
              <c:strCache>
                <c:ptCount val="1"/>
                <c:pt idx="0">
                  <c:v>Without Disaster Cause Framing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(ModerationEffect2!$C$27,ModerationEffect2!$C$31)</c:f>
              <c:numCache>
                <c:formatCode>0.00</c:formatCode>
                <c:ptCount val="2"/>
                <c:pt idx="0">
                  <c:v>1.5920000000000001</c:v>
                </c:pt>
                <c:pt idx="1">
                  <c:v>5.2</c:v>
                </c:pt>
              </c:numCache>
            </c:numRef>
          </c:xVal>
          <c:yVal>
            <c:numRef>
              <c:f>ModerationEffect2!$D$37:$D$38</c:f>
              <c:numCache>
                <c:formatCode>0.00</c:formatCode>
                <c:ptCount val="2"/>
                <c:pt idx="0">
                  <c:v>4.5785999999999998</c:v>
                </c:pt>
                <c:pt idx="1">
                  <c:v>4.4249999999999998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F2-4790-A797-55B81CFD7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819664"/>
        <c:axId val="963820224"/>
      </c:scatterChart>
      <c:valAx>
        <c:axId val="963819664"/>
        <c:scaling>
          <c:orientation val="minMax"/>
          <c:min val="1"/>
        </c:scaling>
        <c:delete val="0"/>
        <c:axPos val="b"/>
        <c:title>
          <c:tx>
            <c:strRef>
              <c:f>ModerationEffect2!$C$8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/>
            </a:pPr>
            <a:endParaRPr lang="en-NL"/>
          </a:p>
        </c:txPr>
        <c:crossAx val="963820224"/>
        <c:crosses val="autoZero"/>
        <c:crossBetween val="midCat"/>
        <c:majorUnit val="1"/>
      </c:valAx>
      <c:valAx>
        <c:axId val="963820224"/>
        <c:scaling>
          <c:orientation val="minMax"/>
          <c:min val="0"/>
        </c:scaling>
        <c:delete val="0"/>
        <c:axPos val="l"/>
        <c:title>
          <c:tx>
            <c:strRef>
              <c:f>ModerationEffect2!$C$9</c:f>
              <c:strCache>
                <c:ptCount val="1"/>
                <c:pt idx="0">
                  <c:v>Willingness to Donate</c:v>
                </c:pt>
              </c:strCache>
            </c:strRef>
          </c:tx>
          <c:layout>
            <c:manualLayout>
              <c:xMode val="edge"/>
              <c:yMode val="edge"/>
              <c:x val="1.8837134590730342E-2"/>
              <c:y val="0.24623655270621178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0.0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29072410664264781"/>
          <c:h val="8.17687806537317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ConditionalEffect2!$H$89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BF6-47AD-96B5-D7495DF3EF5A}"/>
              </c:ext>
            </c:extLst>
          </c:dPt>
          <c:xVal>
            <c:numRef>
              <c:f>ConditionalEffect2!$B$90:$B$111</c:f>
              <c:numCache>
                <c:formatCode>General</c:formatCode>
                <c:ptCount val="22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</c:v>
                </c:pt>
                <c:pt idx="20">
                  <c:v>9</c:v>
                </c:pt>
              </c:numCache>
            </c:numRef>
          </c:xVal>
          <c:yVal>
            <c:numRef>
              <c:f>ConditionalEffect2!$H$90:$H$111</c:f>
              <c:numCache>
                <c:formatCode>General</c:formatCode>
                <c:ptCount val="22"/>
                <c:pt idx="0">
                  <c:v>0.59160000000000001</c:v>
                </c:pt>
                <c:pt idx="1">
                  <c:v>0.55759999999999998</c:v>
                </c:pt>
                <c:pt idx="2">
                  <c:v>0.52749999999999997</c:v>
                </c:pt>
                <c:pt idx="3">
                  <c:v>0.50290000000000001</c:v>
                </c:pt>
                <c:pt idx="4">
                  <c:v>0.4854</c:v>
                </c:pt>
                <c:pt idx="5">
                  <c:v>0.47689999999999999</c:v>
                </c:pt>
                <c:pt idx="6">
                  <c:v>0.47889999999999999</c:v>
                </c:pt>
                <c:pt idx="7">
                  <c:v>0.49180000000000001</c:v>
                </c:pt>
                <c:pt idx="8">
                  <c:v>0.51480000000000004</c:v>
                </c:pt>
                <c:pt idx="9">
                  <c:v>0.54630000000000001</c:v>
                </c:pt>
                <c:pt idx="10">
                  <c:v>0.58450000000000002</c:v>
                </c:pt>
                <c:pt idx="11">
                  <c:v>0.62760000000000005</c:v>
                </c:pt>
                <c:pt idx="12">
                  <c:v>0.67449999999999999</c:v>
                </c:pt>
                <c:pt idx="13">
                  <c:v>0.72409999999999997</c:v>
                </c:pt>
                <c:pt idx="14">
                  <c:v>0.77569999999999995</c:v>
                </c:pt>
                <c:pt idx="15">
                  <c:v>0.82879999999999998</c:v>
                </c:pt>
                <c:pt idx="16">
                  <c:v>0.88319999999999999</c:v>
                </c:pt>
                <c:pt idx="17">
                  <c:v>0.9385</c:v>
                </c:pt>
                <c:pt idx="18">
                  <c:v>0.99450000000000005</c:v>
                </c:pt>
                <c:pt idx="19">
                  <c:v>1.0510999999999999</c:v>
                </c:pt>
                <c:pt idx="20">
                  <c:v>1.1082000000000001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F6-47AD-96B5-D7495DF3EF5A}"/>
            </c:ext>
          </c:extLst>
        </c:ser>
        <c:ser>
          <c:idx val="0"/>
          <c:order val="1"/>
          <c:tx>
            <c:strRef>
              <c:f>ConditionalEffect2!$C$89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F6-47AD-96B5-D7495DF3EF5A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F6-47AD-96B5-D7495DF3EF5A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F6-47AD-96B5-D7495DF3EF5A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F6-47AD-96B5-D7495DF3EF5A}"/>
              </c:ext>
            </c:extLst>
          </c:dPt>
          <c:xVal>
            <c:numRef>
              <c:f>ConditionalEffect2!$B$90:$B$111</c:f>
              <c:numCache>
                <c:formatCode>General</c:formatCode>
                <c:ptCount val="22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</c:v>
                </c:pt>
                <c:pt idx="20">
                  <c:v>9</c:v>
                </c:pt>
              </c:numCache>
            </c:numRef>
          </c:xVal>
          <c:yVal>
            <c:numRef>
              <c:f>ConditionalEffect2!$C$90:$C$111</c:f>
              <c:numCache>
                <c:formatCode>General</c:formatCode>
                <c:ptCount val="22"/>
                <c:pt idx="0">
                  <c:v>0.17519999999999999</c:v>
                </c:pt>
                <c:pt idx="1">
                  <c:v>0.1812</c:v>
                </c:pt>
                <c:pt idx="2">
                  <c:v>0.18720000000000001</c:v>
                </c:pt>
                <c:pt idx="3">
                  <c:v>0.19309999999999999</c:v>
                </c:pt>
                <c:pt idx="4">
                  <c:v>0.1991</c:v>
                </c:pt>
                <c:pt idx="5">
                  <c:v>0.2051</c:v>
                </c:pt>
                <c:pt idx="6">
                  <c:v>0.21110000000000001</c:v>
                </c:pt>
                <c:pt idx="7">
                  <c:v>0.217</c:v>
                </c:pt>
                <c:pt idx="8">
                  <c:v>0.223</c:v>
                </c:pt>
                <c:pt idx="9">
                  <c:v>0.22900000000000001</c:v>
                </c:pt>
                <c:pt idx="10">
                  <c:v>0.2349</c:v>
                </c:pt>
                <c:pt idx="11">
                  <c:v>0.2409</c:v>
                </c:pt>
                <c:pt idx="12">
                  <c:v>0.24690000000000001</c:v>
                </c:pt>
                <c:pt idx="13">
                  <c:v>0.25280000000000002</c:v>
                </c:pt>
                <c:pt idx="14">
                  <c:v>0.25879999999999997</c:v>
                </c:pt>
                <c:pt idx="15">
                  <c:v>0.26479999999999998</c:v>
                </c:pt>
                <c:pt idx="16">
                  <c:v>0.2707</c:v>
                </c:pt>
                <c:pt idx="17">
                  <c:v>0.2767</c:v>
                </c:pt>
                <c:pt idx="18">
                  <c:v>0.28270000000000001</c:v>
                </c:pt>
                <c:pt idx="19">
                  <c:v>0.28870000000000001</c:v>
                </c:pt>
                <c:pt idx="20">
                  <c:v>0.29459999999999997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BF6-47AD-96B5-D7495DF3EF5A}"/>
            </c:ext>
          </c:extLst>
        </c:ser>
        <c:ser>
          <c:idx val="1"/>
          <c:order val="2"/>
          <c:tx>
            <c:strRef>
              <c:f>ConditionalEffect2!$G$89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BF6-47AD-96B5-D7495DF3EF5A}"/>
              </c:ext>
            </c:extLst>
          </c:dPt>
          <c:xVal>
            <c:numRef>
              <c:f>ConditionalEffect2!$B$90:$B$111</c:f>
              <c:numCache>
                <c:formatCode>General</c:formatCode>
                <c:ptCount val="22"/>
                <c:pt idx="0">
                  <c:v>1</c:v>
                </c:pt>
                <c:pt idx="1">
                  <c:v>1.4</c:v>
                </c:pt>
                <c:pt idx="2">
                  <c:v>1.8</c:v>
                </c:pt>
                <c:pt idx="3">
                  <c:v>2.2000000000000002</c:v>
                </c:pt>
                <c:pt idx="4">
                  <c:v>2.6</c:v>
                </c:pt>
                <c:pt idx="5">
                  <c:v>3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4.5999999999999996</c:v>
                </c:pt>
                <c:pt idx="10">
                  <c:v>5</c:v>
                </c:pt>
                <c:pt idx="11">
                  <c:v>5.4</c:v>
                </c:pt>
                <c:pt idx="12">
                  <c:v>5.8</c:v>
                </c:pt>
                <c:pt idx="13">
                  <c:v>6.2</c:v>
                </c:pt>
                <c:pt idx="14">
                  <c:v>6.6</c:v>
                </c:pt>
                <c:pt idx="15">
                  <c:v>7</c:v>
                </c:pt>
                <c:pt idx="16">
                  <c:v>7.4</c:v>
                </c:pt>
                <c:pt idx="17">
                  <c:v>7.8</c:v>
                </c:pt>
                <c:pt idx="18">
                  <c:v>8.1999999999999993</c:v>
                </c:pt>
                <c:pt idx="19">
                  <c:v>8.6</c:v>
                </c:pt>
                <c:pt idx="20">
                  <c:v>9</c:v>
                </c:pt>
              </c:numCache>
            </c:numRef>
          </c:xVal>
          <c:yVal>
            <c:numRef>
              <c:f>ConditionalEffect2!$G$90:$G$111</c:f>
              <c:numCache>
                <c:formatCode>General</c:formatCode>
                <c:ptCount val="22"/>
                <c:pt idx="0">
                  <c:v>-0.24110000000000001</c:v>
                </c:pt>
                <c:pt idx="1">
                  <c:v>-0.1951</c:v>
                </c:pt>
                <c:pt idx="2">
                  <c:v>-0.1532</c:v>
                </c:pt>
                <c:pt idx="3">
                  <c:v>-0.1166</c:v>
                </c:pt>
                <c:pt idx="4">
                  <c:v>-8.72E-2</c:v>
                </c:pt>
                <c:pt idx="5">
                  <c:v>-6.6799999999999998E-2</c:v>
                </c:pt>
                <c:pt idx="6">
                  <c:v>-5.6800000000000003E-2</c:v>
                </c:pt>
                <c:pt idx="7">
                  <c:v>-5.7700000000000001E-2</c:v>
                </c:pt>
                <c:pt idx="8">
                  <c:v>-6.88E-2</c:v>
                </c:pt>
                <c:pt idx="9">
                  <c:v>-8.8400000000000006E-2</c:v>
                </c:pt>
                <c:pt idx="10">
                  <c:v>-0.11459999999999999</c:v>
                </c:pt>
                <c:pt idx="11">
                  <c:v>-0.14580000000000001</c:v>
                </c:pt>
                <c:pt idx="12">
                  <c:v>-0.1807</c:v>
                </c:pt>
                <c:pt idx="13">
                  <c:v>-0.21840000000000001</c:v>
                </c:pt>
                <c:pt idx="14">
                  <c:v>-0.2581</c:v>
                </c:pt>
                <c:pt idx="15">
                  <c:v>-0.29930000000000001</c:v>
                </c:pt>
                <c:pt idx="16">
                  <c:v>-0.3417</c:v>
                </c:pt>
                <c:pt idx="17">
                  <c:v>-0.38500000000000001</c:v>
                </c:pt>
                <c:pt idx="18">
                  <c:v>-0.42909999999999998</c:v>
                </c:pt>
                <c:pt idx="19">
                  <c:v>-0.4738</c:v>
                </c:pt>
                <c:pt idx="20">
                  <c:v>-0.51890000000000003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BF6-47AD-96B5-D7495DF3E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ConditionalEffect2!$C$9</c:f>
              <c:strCache>
                <c:ptCount val="1"/>
                <c:pt idx="0">
                  <c:v>Willingness to Donate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ConditionalEffect2!$B$1</c:f>
              <c:strCache>
                <c:ptCount val="1"/>
                <c:pt idx="0">
                  <c:v>Conditional effect of Disaster Cause Framing on Climate Change Skepticism at values of the moderator Willingness to Donate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At val="-1.5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ModeratedMediationDirect!$F$35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5C26-456D-A3D9-274815DDD209}"/>
              </c:ext>
            </c:extLst>
          </c:dPt>
          <c:xVal>
            <c:numRef>
              <c:f>ModeratedMediationDirect!$B$36:$B$40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ModeratedMediationDirect!$F$36:$F$40</c:f>
              <c:numCache>
                <c:formatCode>General</c:formatCode>
                <c:ptCount val="5"/>
                <c:pt idx="0">
                  <c:v>0.54259999999999997</c:v>
                </c:pt>
                <c:pt idx="1">
                  <c:v>0.48</c:v>
                </c:pt>
                <c:pt idx="2">
                  <c:v>0.60550000000000004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26-456D-A3D9-274815DDD209}"/>
            </c:ext>
          </c:extLst>
        </c:ser>
        <c:ser>
          <c:idx val="0"/>
          <c:order val="1"/>
          <c:tx>
            <c:strRef>
              <c:f>ModeratedMediationDirect!$C$35</c:f>
              <c:strCache>
                <c:ptCount val="1"/>
                <c:pt idx="0">
                  <c:v>Conditional 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C26-456D-A3D9-274815DDD209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5C26-456D-A3D9-274815DDD209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5C26-456D-A3D9-274815DDD209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5C26-456D-A3D9-274815DDD209}"/>
              </c:ext>
            </c:extLst>
          </c:dPt>
          <c:xVal>
            <c:numRef>
              <c:f>ModeratedMediationDirect!$B$36:$B$40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ModeratedMediationDirect!$C$36:$C$40</c:f>
              <c:numCache>
                <c:formatCode>General</c:formatCode>
                <c:ptCount val="5"/>
                <c:pt idx="0">
                  <c:v>0.18410000000000001</c:v>
                </c:pt>
                <c:pt idx="1">
                  <c:v>0.2021</c:v>
                </c:pt>
                <c:pt idx="2">
                  <c:v>0.2379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5C26-456D-A3D9-274815DDD209}"/>
            </c:ext>
          </c:extLst>
        </c:ser>
        <c:ser>
          <c:idx val="2"/>
          <c:order val="2"/>
          <c:tx>
            <c:strRef>
              <c:f>ModeratedMediationDirect!$E$35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5C26-456D-A3D9-274815DDD209}"/>
              </c:ext>
            </c:extLst>
          </c:dPt>
          <c:xVal>
            <c:numRef>
              <c:f>ModeratedMediationDirect!$B$36:$B$40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ModeratedMediationDirect!$E$36:$E$40</c:f>
              <c:numCache>
                <c:formatCode>General</c:formatCode>
                <c:ptCount val="5"/>
                <c:pt idx="0">
                  <c:v>-0.1744</c:v>
                </c:pt>
                <c:pt idx="1">
                  <c:v>-7.5800000000000006E-2</c:v>
                </c:pt>
                <c:pt idx="2">
                  <c:v>-0.12970000000000001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5C26-456D-A3D9-274815DDD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  <c:max val="5.5"/>
          <c:min val="1"/>
        </c:scaling>
        <c:delete val="0"/>
        <c:axPos val="b"/>
        <c:majorGridlines/>
        <c:title>
          <c:tx>
            <c:strRef>
              <c:f>ModeratedMediationDirect!$C$9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ModeratedMediationDirect!$B$1</c:f>
              <c:strCache>
                <c:ptCount val="1"/>
                <c:pt idx="0">
                  <c:v>Conditional direct effect of Disaster Cause Framing on Willingness to Donate at values of the moderator Climate Change Skepticism through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At val="-0.70000000000000007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ModeratedMediationIndirect!$F$35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ModeratedMediationIndirect!$F$36:$F$40</c:f>
              <c:numCache>
                <c:formatCode>General</c:formatCode>
                <c:ptCount val="5"/>
                <c:pt idx="0">
                  <c:v>0.51270000000000004</c:v>
                </c:pt>
                <c:pt idx="1">
                  <c:v>0.21529999999999999</c:v>
                </c:pt>
                <c:pt idx="2">
                  <c:v>-0.12889999999999999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66-4459-B6CE-B68C49797131}"/>
            </c:ext>
          </c:extLst>
        </c:ser>
        <c:ser>
          <c:idx val="0"/>
          <c:order val="1"/>
          <c:tx>
            <c:strRef>
              <c:f>ModeratedMediationIndirect!$C$35</c:f>
              <c:strCache>
                <c:ptCount val="1"/>
                <c:pt idx="0">
                  <c:v>Conditional Indirect Effect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266-4459-B6CE-B68C49797131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266-4459-B6CE-B68C49797131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266-4459-B6CE-B68C49797131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ModeratedMediationIndirect!$C$36:$C$40</c:f>
              <c:numCache>
                <c:formatCode>General</c:formatCode>
                <c:ptCount val="5"/>
                <c:pt idx="0">
                  <c:v>0.2235</c:v>
                </c:pt>
                <c:pt idx="1">
                  <c:v>-8.0000000000000004E-4</c:v>
                </c:pt>
                <c:pt idx="2">
                  <c:v>-0.44629999999999997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3266-4459-B6CE-B68C49797131}"/>
            </c:ext>
          </c:extLst>
        </c:ser>
        <c:ser>
          <c:idx val="2"/>
          <c:order val="2"/>
          <c:tx>
            <c:strRef>
              <c:f>ModeratedMediationIndirect!$E$35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3266-4459-B6CE-B68C49797131}"/>
              </c:ext>
            </c:extLst>
          </c:dPt>
          <c:xVal>
            <c:numRef>
              <c:f>ModeratedMediationIndirect!$B$36:$B$40</c:f>
              <c:numCache>
                <c:formatCode>General</c:formatCode>
                <c:ptCount val="5"/>
                <c:pt idx="0">
                  <c:v>1.5920000000000001</c:v>
                </c:pt>
                <c:pt idx="1">
                  <c:v>2.8</c:v>
                </c:pt>
                <c:pt idx="2">
                  <c:v>5.2</c:v>
                </c:pt>
              </c:numCache>
            </c:numRef>
          </c:xVal>
          <c:yVal>
            <c:numRef>
              <c:f>ModeratedMediationIndirect!$E$36:$E$40</c:f>
              <c:numCache>
                <c:formatCode>General</c:formatCode>
                <c:ptCount val="5"/>
                <c:pt idx="0">
                  <c:v>-6.0199999999999997E-2</c:v>
                </c:pt>
                <c:pt idx="1">
                  <c:v>-0.21740000000000001</c:v>
                </c:pt>
                <c:pt idx="2">
                  <c:v>-0.752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66-4459-B6CE-B68C49797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926672"/>
        <c:axId val="963927232"/>
      </c:scatterChart>
      <c:valAx>
        <c:axId val="963926672"/>
        <c:scaling>
          <c:orientation val="minMax"/>
          <c:max val="5.5"/>
          <c:min val="1"/>
        </c:scaling>
        <c:delete val="0"/>
        <c:axPos val="b"/>
        <c:majorGridlines/>
        <c:title>
          <c:tx>
            <c:strRef>
              <c:f>ModeratedMediationIndirect!$C$9</c:f>
              <c:strCache>
                <c:ptCount val="1"/>
                <c:pt idx="0">
                  <c:v>Climate Change Skepticism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3927232"/>
        <c:crosses val="autoZero"/>
        <c:crossBetween val="midCat"/>
      </c:valAx>
      <c:valAx>
        <c:axId val="963927232"/>
        <c:scaling>
          <c:orientation val="minMax"/>
        </c:scaling>
        <c:delete val="0"/>
        <c:axPos val="l"/>
        <c:majorGridlines/>
        <c:title>
          <c:tx>
            <c:strRef>
              <c:f>ModeratedMediationIndirect!$B$1</c:f>
              <c:strCache>
                <c:ptCount val="1"/>
                <c:pt idx="0">
                  <c:v>Conditional indirect effect of Disaster Cause Framing on Willingness to Donate at values of the moderator Climate Change Skepticism through Strength of Justification for Withholding Aid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39266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308885</xdr:colOff>
      <xdr:row>30</xdr:row>
      <xdr:rowOff>53103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2582273A-A394-4B19-8142-CD71BC9C1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967485" cy="605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F04D60C-404A-4225-8546-352E5A95A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0.11249</cdr:x>
      <cdr:y>0.02743</cdr:y>
    </cdr:from>
    <cdr:to>
      <cdr:x>0.63518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862013" y="149186"/>
          <a:ext cx="4005262" cy="745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1C82BAC8-C02E-43EA-933E-9E41466B6AD5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Strength of Justification for Withholding Aid at values of the moderator Climate Change Skepticism</a:t>
          </a:fld>
          <a:endParaRPr lang="nl-N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23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EA95F5B-B814-412C-A0C4-C4A1C4EF4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0.11249</cdr:x>
      <cdr:y>0.02743</cdr:y>
    </cdr:from>
    <cdr:to>
      <cdr:x>0.63518</cdr:x>
      <cdr:y>0.16456</cdr:y>
    </cdr:to>
    <cdr:sp macro="" textlink="ModerationEffect2!$B$1">
      <cdr:nvSpPr>
        <cdr:cNvPr id="2" name="TextBox 1"/>
        <cdr:cNvSpPr txBox="1"/>
      </cdr:nvSpPr>
      <cdr:spPr>
        <a:xfrm xmlns:a="http://schemas.openxmlformats.org/drawingml/2006/main">
          <a:off x="862013" y="149186"/>
          <a:ext cx="4005262" cy="745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1C82BAC8-C02E-43EA-933E-9E41466B6AD5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Disaster Cause Framing on Willingness to Donate at values of the moderator Climate Change Skepticism</a:t>
          </a:fld>
          <a:endParaRPr lang="nl-NL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CA903DAF-C0F4-40A2-8FD6-4A07582BA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12C7842-864F-4611-B328-0D3CB52B5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261938</xdr:colOff>
      <xdr:row>1</xdr:row>
      <xdr:rowOff>52387</xdr:rowOff>
    </xdr:from>
    <xdr:to>
      <xdr:col>13</xdr:col>
      <xdr:colOff>319088</xdr:colOff>
      <xdr:row>18</xdr:row>
      <xdr:rowOff>85724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3F87FD08-8434-421F-9838-A2E9572F6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73879-CC48-4271-BA65-DBB981C7F32C}">
  <dimension ref="A1"/>
  <sheetViews>
    <sheetView tabSelected="1" workbookViewId="0">
      <selection activeCell="U21" sqref="U21"/>
    </sheetView>
  </sheetViews>
  <sheetFormatPr defaultRowHeight="15.75" x14ac:dyDescent="0.5"/>
  <cols>
    <col min="1" max="16384" width="9" style="1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3E46-580A-4864-9289-626C38E91EF1}">
  <dimension ref="B1:F38"/>
  <sheetViews>
    <sheetView topLeftCell="A5" workbookViewId="0">
      <selection activeCell="D36" sqref="D36"/>
    </sheetView>
  </sheetViews>
  <sheetFormatPr defaultRowHeight="15.75" x14ac:dyDescent="0.5"/>
  <cols>
    <col min="1" max="1" width="5.25" style="6" customWidth="1"/>
    <col min="2" max="2" width="16.5" style="6" customWidth="1"/>
    <col min="3" max="3" width="10.75" style="6" bestFit="1" customWidth="1"/>
    <col min="4" max="4" width="17.625" style="6" bestFit="1" customWidth="1"/>
    <col min="5" max="5" width="12.25" style="6" customWidth="1"/>
    <col min="6" max="6" width="11.5" style="6" customWidth="1"/>
    <col min="7" max="7" width="12" style="6" customWidth="1"/>
    <col min="8" max="9" width="13.25" style="6" customWidth="1"/>
    <col min="10" max="16384" width="9" style="6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Disaster Cause Framing on Strength of Justification for Withholding Aid at values of the moderator Climate Change Skepticism</v>
      </c>
    </row>
    <row r="2" spans="2:6" ht="16.149999999999999" thickBot="1" x14ac:dyDescent="0.55000000000000004">
      <c r="B2" s="7"/>
    </row>
    <row r="3" spans="2:6" x14ac:dyDescent="0.5">
      <c r="B3" s="8" t="s">
        <v>19</v>
      </c>
      <c r="C3" s="9"/>
      <c r="D3" s="9"/>
      <c r="E3" s="9"/>
      <c r="F3" s="10"/>
    </row>
    <row r="4" spans="2:6" ht="94.15" customHeight="1" thickBot="1" x14ac:dyDescent="0.55000000000000004">
      <c r="B4" s="36" t="s">
        <v>31</v>
      </c>
      <c r="C4" s="37"/>
      <c r="D4" s="37"/>
      <c r="E4" s="37"/>
      <c r="F4" s="38"/>
    </row>
    <row r="5" spans="2:6" x14ac:dyDescent="0.5">
      <c r="B5" s="11"/>
      <c r="C5" s="12"/>
    </row>
    <row r="6" spans="2:6" x14ac:dyDescent="0.5">
      <c r="B6" s="7" t="s">
        <v>24</v>
      </c>
      <c r="C6" s="13"/>
    </row>
    <row r="7" spans="2:6" x14ac:dyDescent="0.5">
      <c r="B7" s="13" t="s">
        <v>20</v>
      </c>
      <c r="C7" s="4" t="s">
        <v>40</v>
      </c>
      <c r="D7" s="4"/>
      <c r="E7" s="4"/>
    </row>
    <row r="8" spans="2:6" x14ac:dyDescent="0.5">
      <c r="B8" s="13" t="s">
        <v>33</v>
      </c>
      <c r="C8" s="22" t="s">
        <v>41</v>
      </c>
      <c r="D8" s="4"/>
      <c r="E8" s="4"/>
    </row>
    <row r="9" spans="2:6" x14ac:dyDescent="0.5">
      <c r="B9" s="13" t="s">
        <v>32</v>
      </c>
      <c r="C9" s="22" t="s">
        <v>42</v>
      </c>
      <c r="D9" s="4"/>
      <c r="E9" s="4"/>
    </row>
    <row r="10" spans="2:6" x14ac:dyDescent="0.5">
      <c r="B10" s="11"/>
      <c r="C10" s="12"/>
    </row>
    <row r="11" spans="2:6" x14ac:dyDescent="0.5">
      <c r="B11" s="7" t="s">
        <v>25</v>
      </c>
    </row>
    <row r="12" spans="2:6" x14ac:dyDescent="0.5">
      <c r="B12" s="4" t="s">
        <v>48</v>
      </c>
      <c r="C12" s="4"/>
    </row>
    <row r="13" spans="2:6" x14ac:dyDescent="0.5">
      <c r="B13" s="4" t="s">
        <v>43</v>
      </c>
      <c r="C13" s="4"/>
    </row>
    <row r="14" spans="2:6" x14ac:dyDescent="0.5">
      <c r="B14" s="4" t="s">
        <v>44</v>
      </c>
      <c r="C14" s="4"/>
    </row>
    <row r="15" spans="2:6" x14ac:dyDescent="0.5">
      <c r="B15" s="4" t="s">
        <v>45</v>
      </c>
      <c r="C15" s="4"/>
    </row>
    <row r="16" spans="2:6" x14ac:dyDescent="0.5">
      <c r="B16" s="4" t="s">
        <v>46</v>
      </c>
      <c r="C16" s="4"/>
    </row>
    <row r="17" spans="2:6" x14ac:dyDescent="0.5">
      <c r="B17" s="4" t="s">
        <v>47</v>
      </c>
      <c r="C17" s="4"/>
    </row>
    <row r="19" spans="2:6" x14ac:dyDescent="0.5">
      <c r="B19" s="6" t="str">
        <f>TRIM(SUBSTITUTE(B12,CHAR(202)," "))</f>
        <v>.0000 1.5920 2.6188</v>
      </c>
      <c r="C19" s="5" t="str">
        <f>RIGHT(B19, LEN(B19)-FIND(" ",B19))</f>
        <v>1.5920 2.6188</v>
      </c>
      <c r="D19" s="5" t="str">
        <f t="shared" ref="D19:D24" si="0">RIGHT(C19, LEN(C19)-FIND(" ",C19))</f>
        <v>2.6188</v>
      </c>
    </row>
    <row r="20" spans="2:6" x14ac:dyDescent="0.5">
      <c r="B20" s="6" t="str">
        <f t="shared" ref="B20:B24" si="1">TRIM(SUBSTITUTE(B13,CHAR(202)," "))</f>
        <v>1.0000 1.5920 2.3766</v>
      </c>
      <c r="C20" s="5" t="str">
        <f t="shared" ref="C20:C24" si="2">RIGHT(B20, LEN(B20)-FIND(" ",B20))</f>
        <v>1.5920 2.3766</v>
      </c>
      <c r="D20" s="5" t="str">
        <f t="shared" si="0"/>
        <v>2.3766</v>
      </c>
    </row>
    <row r="21" spans="2:6" x14ac:dyDescent="0.5">
      <c r="B21" s="6" t="str">
        <f t="shared" si="1"/>
        <v>.0000 2.8000 2.7458</v>
      </c>
      <c r="C21" s="5" t="str">
        <f t="shared" si="2"/>
        <v>2.8000 2.7458</v>
      </c>
      <c r="D21" s="5" t="str">
        <f t="shared" si="0"/>
        <v>2.7458</v>
      </c>
    </row>
    <row r="22" spans="2:6" x14ac:dyDescent="0.5">
      <c r="B22" s="6" t="str">
        <f t="shared" si="1"/>
        <v>1.0000 2.8000 2.7466</v>
      </c>
      <c r="C22" s="5" t="str">
        <f t="shared" si="2"/>
        <v>2.8000 2.7466</v>
      </c>
      <c r="D22" s="5" t="str">
        <f t="shared" si="0"/>
        <v>2.7466</v>
      </c>
    </row>
    <row r="23" spans="2:6" x14ac:dyDescent="0.5">
      <c r="B23" s="6" t="str">
        <f t="shared" si="1"/>
        <v>.0000 5.2000 2.9980</v>
      </c>
      <c r="C23" s="5" t="str">
        <f t="shared" si="2"/>
        <v>5.2000 2.9980</v>
      </c>
      <c r="D23" s="5" t="str">
        <f t="shared" si="0"/>
        <v>2.9980</v>
      </c>
    </row>
    <row r="24" spans="2:6" x14ac:dyDescent="0.5">
      <c r="B24" s="6" t="str">
        <f t="shared" si="1"/>
        <v>1.0000 5.2000 3.4816</v>
      </c>
      <c r="C24" s="5" t="str">
        <f t="shared" si="2"/>
        <v>5.2000 3.4816</v>
      </c>
      <c r="D24" s="5" t="str">
        <f t="shared" si="0"/>
        <v>3.4816</v>
      </c>
    </row>
    <row r="26" spans="2:6" x14ac:dyDescent="0.5">
      <c r="B26" s="7" t="s">
        <v>22</v>
      </c>
      <c r="C26" s="5"/>
      <c r="D26" s="5"/>
      <c r="E26" s="5"/>
    </row>
    <row r="27" spans="2:6" x14ac:dyDescent="0.5">
      <c r="B27" s="5">
        <f t="shared" ref="B27:C32" si="3">ROUND(LEFT(B19,FIND(" ",B19)-1),4)</f>
        <v>0</v>
      </c>
      <c r="C27" s="34">
        <f t="shared" si="3"/>
        <v>1.5920000000000001</v>
      </c>
      <c r="D27" s="34">
        <f t="shared" ref="D27:D32" si="4">ROUND(D19,4)</f>
        <v>2.6187999999999998</v>
      </c>
      <c r="E27" s="6" t="s">
        <v>11</v>
      </c>
      <c r="F27" s="7" t="s">
        <v>12</v>
      </c>
    </row>
    <row r="28" spans="2:6" x14ac:dyDescent="0.5">
      <c r="B28" s="5">
        <f t="shared" si="3"/>
        <v>1</v>
      </c>
      <c r="C28" s="34">
        <f t="shared" si="3"/>
        <v>1.5920000000000001</v>
      </c>
      <c r="D28" s="34">
        <f t="shared" si="4"/>
        <v>2.3765999999999998</v>
      </c>
      <c r="E28" s="14" t="s">
        <v>11</v>
      </c>
      <c r="F28" s="7" t="s">
        <v>13</v>
      </c>
    </row>
    <row r="29" spans="2:6" x14ac:dyDescent="0.5">
      <c r="B29" s="5">
        <f t="shared" si="3"/>
        <v>0</v>
      </c>
      <c r="C29" s="34">
        <f t="shared" si="3"/>
        <v>2.8</v>
      </c>
      <c r="D29" s="34">
        <f t="shared" si="4"/>
        <v>2.7458</v>
      </c>
    </row>
    <row r="30" spans="2:6" x14ac:dyDescent="0.5">
      <c r="B30" s="5">
        <f t="shared" si="3"/>
        <v>1</v>
      </c>
      <c r="C30" s="34">
        <f t="shared" si="3"/>
        <v>2.8</v>
      </c>
      <c r="D30" s="34">
        <f t="shared" si="4"/>
        <v>2.7465999999999999</v>
      </c>
    </row>
    <row r="31" spans="2:6" x14ac:dyDescent="0.5">
      <c r="B31" s="5">
        <f t="shared" si="3"/>
        <v>0</v>
      </c>
      <c r="C31" s="34">
        <f t="shared" si="3"/>
        <v>5.2</v>
      </c>
      <c r="D31" s="34">
        <f t="shared" si="4"/>
        <v>2.9980000000000002</v>
      </c>
      <c r="E31" s="6" t="s">
        <v>11</v>
      </c>
      <c r="F31" s="7" t="s">
        <v>14</v>
      </c>
    </row>
    <row r="32" spans="2:6" x14ac:dyDescent="0.5">
      <c r="B32" s="5">
        <f t="shared" si="3"/>
        <v>1</v>
      </c>
      <c r="C32" s="34">
        <f t="shared" si="3"/>
        <v>5.2</v>
      </c>
      <c r="D32" s="34">
        <f t="shared" si="4"/>
        <v>3.4815999999999998</v>
      </c>
      <c r="E32" s="6" t="s">
        <v>11</v>
      </c>
      <c r="F32" s="7" t="s">
        <v>15</v>
      </c>
    </row>
    <row r="35" spans="2:5" x14ac:dyDescent="0.5">
      <c r="B35" s="7" t="s">
        <v>23</v>
      </c>
    </row>
    <row r="36" spans="2:5" ht="47.25" x14ac:dyDescent="0.5">
      <c r="D36" s="33" t="str">
        <f>CONCATENATE("Without ", C7)</f>
        <v>Without Disaster Cause Framing</v>
      </c>
      <c r="E36" s="33" t="str">
        <f>CONCATENATE("With ", C7)</f>
        <v>With Disaster Cause Framing</v>
      </c>
    </row>
    <row r="37" spans="2:5" x14ac:dyDescent="0.5">
      <c r="C37" s="13" t="str">
        <f>CONCATENATE("Low ", C8)</f>
        <v>Low Climate Change Skepticism</v>
      </c>
      <c r="D37" s="35">
        <f>D27</f>
        <v>2.6187999999999998</v>
      </c>
      <c r="E37" s="35">
        <f>D28</f>
        <v>2.3765999999999998</v>
      </c>
    </row>
    <row r="38" spans="2:5" x14ac:dyDescent="0.5">
      <c r="C38" s="13" t="str">
        <f xml:space="preserve"> CONCATENATE("High ", C8)</f>
        <v>High Climate Change Skepticism</v>
      </c>
      <c r="D38" s="35">
        <f>D31</f>
        <v>2.9980000000000002</v>
      </c>
      <c r="E38" s="35">
        <f>D32</f>
        <v>3.4815999999999998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7"/>
  <sheetViews>
    <sheetView topLeftCell="A31" workbookViewId="0">
      <selection activeCell="B39" sqref="B39:B61"/>
    </sheetView>
  </sheetViews>
  <sheetFormatPr defaultRowHeight="15.75" x14ac:dyDescent="0.5"/>
  <cols>
    <col min="1" max="1" width="2.6875" style="6" customWidth="1"/>
    <col min="2" max="2" width="11.875" style="6" customWidth="1"/>
    <col min="3" max="5" width="9" style="6"/>
    <col min="6" max="6" width="9.625" style="6" customWidth="1"/>
    <col min="7" max="7" width="11" style="6" customWidth="1"/>
    <col min="8" max="9" width="9" style="6"/>
    <col min="10" max="10" width="44.875" style="6" customWidth="1"/>
    <col min="11" max="16384" width="9" style="6"/>
  </cols>
  <sheetData>
    <row r="1" spans="2:9" ht="18" x14ac:dyDescent="0.55000000000000004">
      <c r="B1" s="2" t="str">
        <f>"Conditional effect of " &amp;C7 &amp;" on " &amp;C8 &amp;" at values of the moderator "&amp;C9</f>
        <v>Conditional effect of Disaster Cause Framing on Climate Change Skepticism at values of the moderator Strength of Justification for Withholding Aid</v>
      </c>
      <c r="H1" s="5"/>
    </row>
    <row r="2" spans="2:9" ht="16.149999999999999" thickBot="1" x14ac:dyDescent="0.55000000000000004">
      <c r="H2" s="5"/>
    </row>
    <row r="3" spans="2:9" x14ac:dyDescent="0.5">
      <c r="B3" s="8" t="s">
        <v>19</v>
      </c>
      <c r="C3" s="17"/>
      <c r="D3" s="17"/>
      <c r="E3" s="17"/>
      <c r="F3" s="17"/>
      <c r="G3" s="18"/>
      <c r="I3" s="7"/>
    </row>
    <row r="4" spans="2:9" ht="97.9" customHeight="1" thickBot="1" x14ac:dyDescent="0.55000000000000004">
      <c r="B4" s="36" t="s">
        <v>103</v>
      </c>
      <c r="C4" s="37"/>
      <c r="D4" s="37"/>
      <c r="E4" s="37"/>
      <c r="F4" s="37"/>
      <c r="G4" s="38"/>
      <c r="I4" s="7"/>
    </row>
    <row r="5" spans="2:9" x14ac:dyDescent="0.5">
      <c r="B5" s="15"/>
      <c r="C5" s="15"/>
      <c r="D5" s="15"/>
      <c r="E5" s="15"/>
      <c r="F5" s="15"/>
      <c r="I5" s="7"/>
    </row>
    <row r="6" spans="2:9" x14ac:dyDescent="0.5">
      <c r="B6" s="7" t="s">
        <v>24</v>
      </c>
      <c r="C6" s="15"/>
      <c r="D6" s="15"/>
      <c r="E6" s="15"/>
      <c r="F6" s="15"/>
      <c r="I6" s="7"/>
    </row>
    <row r="7" spans="2:9" x14ac:dyDescent="0.5">
      <c r="B7" s="13" t="s">
        <v>20</v>
      </c>
      <c r="C7" s="4" t="s">
        <v>40</v>
      </c>
      <c r="D7" s="29"/>
      <c r="E7" s="29"/>
      <c r="F7" s="15"/>
      <c r="I7" s="7"/>
    </row>
    <row r="8" spans="2:9" x14ac:dyDescent="0.5">
      <c r="B8" s="13" t="s">
        <v>33</v>
      </c>
      <c r="C8" s="22" t="s">
        <v>41</v>
      </c>
      <c r="D8" s="29"/>
      <c r="E8" s="29"/>
      <c r="F8" s="15"/>
      <c r="I8" s="7"/>
    </row>
    <row r="9" spans="2:9" x14ac:dyDescent="0.5">
      <c r="B9" s="13" t="s">
        <v>32</v>
      </c>
      <c r="C9" s="22" t="s">
        <v>42</v>
      </c>
      <c r="D9" s="29"/>
      <c r="E9" s="29"/>
      <c r="F9" s="15"/>
      <c r="I9" s="7"/>
    </row>
    <row r="10" spans="2:9" x14ac:dyDescent="0.5">
      <c r="B10" s="15"/>
      <c r="C10" s="15"/>
      <c r="D10" s="15"/>
      <c r="E10" s="15"/>
      <c r="F10" s="15"/>
      <c r="I10" s="7"/>
    </row>
    <row r="11" spans="2:9" x14ac:dyDescent="0.5">
      <c r="B11" s="7" t="s">
        <v>25</v>
      </c>
      <c r="C11" s="7"/>
      <c r="D11" s="7"/>
      <c r="E11" s="7"/>
      <c r="F11" s="7"/>
      <c r="G11" s="7"/>
      <c r="H11" s="5"/>
      <c r="I11" s="7"/>
    </row>
    <row r="12" spans="2:9" x14ac:dyDescent="0.5">
      <c r="B12" s="16" t="s">
        <v>50</v>
      </c>
      <c r="C12" s="3"/>
      <c r="D12" s="3"/>
      <c r="E12" s="3"/>
      <c r="F12" s="3"/>
      <c r="G12" s="4"/>
      <c r="H12" s="5"/>
      <c r="I12" s="7"/>
    </row>
    <row r="13" spans="2:9" x14ac:dyDescent="0.5">
      <c r="B13" s="16" t="s">
        <v>51</v>
      </c>
      <c r="C13" s="3"/>
      <c r="D13" s="3"/>
      <c r="E13" s="3"/>
      <c r="F13" s="3"/>
      <c r="G13" s="4"/>
      <c r="H13" s="5"/>
    </row>
    <row r="14" spans="2:9" x14ac:dyDescent="0.5">
      <c r="B14" s="16" t="s">
        <v>52</v>
      </c>
      <c r="C14" s="3"/>
      <c r="D14" s="3"/>
      <c r="E14" s="3"/>
      <c r="F14" s="3"/>
      <c r="G14" s="4"/>
      <c r="H14" s="5"/>
    </row>
    <row r="15" spans="2:9" x14ac:dyDescent="0.5">
      <c r="B15" s="16" t="s">
        <v>53</v>
      </c>
      <c r="C15" s="3"/>
      <c r="D15" s="3"/>
      <c r="E15" s="3"/>
      <c r="F15" s="3"/>
      <c r="G15" s="4"/>
      <c r="H15" s="5"/>
    </row>
    <row r="16" spans="2:9" x14ac:dyDescent="0.5">
      <c r="B16" s="16" t="s">
        <v>54</v>
      </c>
      <c r="C16" s="3"/>
      <c r="D16" s="3"/>
      <c r="E16" s="3"/>
      <c r="F16" s="3"/>
      <c r="G16" s="4"/>
      <c r="H16" s="5"/>
    </row>
    <row r="17" spans="2:8" x14ac:dyDescent="0.5">
      <c r="B17" s="16" t="s">
        <v>55</v>
      </c>
      <c r="C17" s="3"/>
      <c r="D17" s="3"/>
      <c r="E17" s="3"/>
      <c r="F17" s="3"/>
      <c r="G17" s="4"/>
      <c r="H17" s="5"/>
    </row>
    <row r="18" spans="2:8" x14ac:dyDescent="0.5">
      <c r="B18" s="16" t="s">
        <v>56</v>
      </c>
      <c r="C18" s="3"/>
      <c r="D18" s="3"/>
      <c r="E18" s="3"/>
      <c r="F18" s="3"/>
      <c r="G18" s="4"/>
      <c r="H18" s="5"/>
    </row>
    <row r="19" spans="2:8" x14ac:dyDescent="0.5">
      <c r="B19" s="16" t="s">
        <v>57</v>
      </c>
      <c r="C19" s="3"/>
      <c r="D19" s="3"/>
      <c r="E19" s="3"/>
      <c r="F19" s="3"/>
      <c r="G19" s="4"/>
      <c r="H19" s="5"/>
    </row>
    <row r="20" spans="2:8" x14ac:dyDescent="0.5">
      <c r="B20" s="16" t="s">
        <v>58</v>
      </c>
      <c r="C20" s="3"/>
      <c r="D20" s="3"/>
      <c r="E20" s="3"/>
      <c r="F20" s="3"/>
      <c r="G20" s="4"/>
      <c r="H20" s="5"/>
    </row>
    <row r="21" spans="2:8" x14ac:dyDescent="0.5">
      <c r="B21" s="16" t="s">
        <v>59</v>
      </c>
      <c r="C21" s="3"/>
      <c r="D21" s="3"/>
      <c r="E21" s="3"/>
      <c r="F21" s="3"/>
      <c r="G21" s="4"/>
    </row>
    <row r="22" spans="2:8" x14ac:dyDescent="0.5">
      <c r="B22" s="16" t="s">
        <v>60</v>
      </c>
      <c r="C22" s="3"/>
      <c r="D22" s="3"/>
      <c r="E22" s="3"/>
      <c r="F22" s="3"/>
      <c r="G22" s="4"/>
      <c r="H22" s="5"/>
    </row>
    <row r="23" spans="2:8" x14ac:dyDescent="0.5">
      <c r="B23" s="16" t="s">
        <v>61</v>
      </c>
      <c r="C23" s="3"/>
      <c r="D23" s="3"/>
      <c r="E23" s="3"/>
      <c r="F23" s="3"/>
      <c r="G23" s="4"/>
      <c r="H23" s="5"/>
    </row>
    <row r="24" spans="2:8" x14ac:dyDescent="0.5">
      <c r="B24" s="16" t="s">
        <v>62</v>
      </c>
      <c r="C24" s="3"/>
      <c r="D24" s="3"/>
      <c r="E24" s="3"/>
      <c r="F24" s="3"/>
      <c r="G24" s="4"/>
      <c r="H24" s="5"/>
    </row>
    <row r="25" spans="2:8" x14ac:dyDescent="0.5">
      <c r="B25" s="16" t="s">
        <v>63</v>
      </c>
      <c r="C25" s="3"/>
      <c r="D25" s="3"/>
      <c r="E25" s="3"/>
      <c r="F25" s="3"/>
      <c r="G25" s="4"/>
      <c r="H25" s="5"/>
    </row>
    <row r="26" spans="2:8" x14ac:dyDescent="0.5">
      <c r="B26" s="16" t="s">
        <v>64</v>
      </c>
      <c r="C26" s="3"/>
      <c r="D26" s="3"/>
      <c r="E26" s="3"/>
      <c r="F26" s="3"/>
      <c r="G26" s="4"/>
      <c r="H26" s="5"/>
    </row>
    <row r="27" spans="2:8" x14ac:dyDescent="0.5">
      <c r="B27" s="16" t="s">
        <v>65</v>
      </c>
      <c r="C27" s="3"/>
      <c r="D27" s="3"/>
      <c r="E27" s="3"/>
      <c r="F27" s="3"/>
      <c r="G27" s="4"/>
      <c r="H27" s="5"/>
    </row>
    <row r="28" spans="2:8" x14ac:dyDescent="0.5">
      <c r="B28" s="16" t="s">
        <v>66</v>
      </c>
      <c r="C28" s="3"/>
      <c r="D28" s="3"/>
      <c r="E28" s="3"/>
      <c r="F28" s="3"/>
      <c r="G28" s="4"/>
      <c r="H28" s="5"/>
    </row>
    <row r="29" spans="2:8" x14ac:dyDescent="0.5">
      <c r="B29" s="16" t="s">
        <v>67</v>
      </c>
      <c r="C29" s="3"/>
      <c r="D29" s="3"/>
      <c r="E29" s="3"/>
      <c r="F29" s="3"/>
      <c r="G29" s="4"/>
      <c r="H29" s="5"/>
    </row>
    <row r="30" spans="2:8" x14ac:dyDescent="0.5">
      <c r="B30" s="16" t="s">
        <v>68</v>
      </c>
      <c r="C30" s="3"/>
      <c r="D30" s="3"/>
      <c r="E30" s="3"/>
      <c r="F30" s="3"/>
      <c r="G30" s="4"/>
      <c r="H30" s="5"/>
    </row>
    <row r="31" spans="2:8" x14ac:dyDescent="0.5">
      <c r="B31" s="16" t="s">
        <v>69</v>
      </c>
      <c r="C31" s="3"/>
      <c r="D31" s="3"/>
      <c r="E31" s="3"/>
      <c r="F31" s="3"/>
      <c r="G31" s="4"/>
      <c r="H31" s="5"/>
    </row>
    <row r="32" spans="2:8" x14ac:dyDescent="0.5">
      <c r="B32" s="16" t="s">
        <v>70</v>
      </c>
      <c r="C32" s="3"/>
      <c r="D32" s="3"/>
      <c r="E32" s="3"/>
      <c r="F32" s="3"/>
      <c r="G32" s="4"/>
      <c r="H32" s="5"/>
    </row>
    <row r="33" spans="2:8" x14ac:dyDescent="0.5">
      <c r="B33" s="16" t="s">
        <v>71</v>
      </c>
      <c r="C33" s="3"/>
      <c r="D33" s="3"/>
      <c r="E33" s="3"/>
      <c r="F33" s="3"/>
      <c r="G33" s="4"/>
      <c r="H33" s="5"/>
    </row>
    <row r="34" spans="2:8" x14ac:dyDescent="0.5">
      <c r="B34" s="16" t="s">
        <v>72</v>
      </c>
      <c r="C34" s="3"/>
      <c r="D34" s="3"/>
      <c r="E34" s="3"/>
      <c r="F34" s="3"/>
      <c r="G34" s="4"/>
      <c r="H34" s="5"/>
    </row>
    <row r="35" spans="2:8" x14ac:dyDescent="0.5">
      <c r="B35" s="4" t="s">
        <v>73</v>
      </c>
      <c r="C35" s="3"/>
      <c r="D35" s="3"/>
      <c r="E35" s="3"/>
      <c r="F35" s="3"/>
      <c r="G35" s="4"/>
      <c r="H35" s="5"/>
    </row>
    <row r="36" spans="2:8" x14ac:dyDescent="0.5">
      <c r="B36" s="5"/>
      <c r="C36" s="5"/>
      <c r="D36" s="5"/>
      <c r="E36" s="5"/>
      <c r="F36" s="5"/>
      <c r="G36" s="5"/>
      <c r="H36" s="5"/>
    </row>
    <row r="37" spans="2:8" x14ac:dyDescent="0.5">
      <c r="B37" s="20" t="s">
        <v>16</v>
      </c>
      <c r="C37" s="19"/>
      <c r="D37" s="19"/>
      <c r="E37" s="19"/>
      <c r="F37" s="19"/>
      <c r="G37" s="19"/>
      <c r="H37" s="19"/>
    </row>
    <row r="38" spans="2:8" x14ac:dyDescent="0.5">
      <c r="B38" s="21" t="str">
        <f>SUBSTITUTE(B12,CHAR(160)," ")</f>
        <v xml:space="preserve">skeptic     Effect         se          t          p       LLCI       ULCI </v>
      </c>
      <c r="C38" s="5"/>
      <c r="D38" s="5"/>
      <c r="E38" s="5"/>
      <c r="F38" s="5"/>
      <c r="G38" s="19"/>
      <c r="H38" s="19"/>
    </row>
    <row r="39" spans="2:8" x14ac:dyDescent="0.5">
      <c r="B39" s="5" t="str">
        <f>TRIM(SUBSTITUTE(B13,CHAR(202)," "))</f>
        <v>1.0000 -.3613 .1729 -2.0900 .0378 -.7021 -.0205</v>
      </c>
      <c r="C39" s="5"/>
      <c r="D39" s="5"/>
      <c r="E39" s="5"/>
      <c r="F39" s="5"/>
      <c r="G39" s="19"/>
      <c r="H39" s="19"/>
    </row>
    <row r="40" spans="2:8" x14ac:dyDescent="0.5">
      <c r="B40" s="5" t="str">
        <f t="shared" ref="B40:B61" si="0">TRIM(SUBSTITUTE(B14,CHAR(202)," "))</f>
        <v>1.1713 -.3268 .1658 -1.9715 .0500 -.6536 .0000</v>
      </c>
      <c r="C40" s="5"/>
      <c r="D40" s="5"/>
      <c r="E40" s="5"/>
      <c r="F40" s="5"/>
      <c r="G40" s="19"/>
      <c r="H40" s="19"/>
    </row>
    <row r="41" spans="2:8" x14ac:dyDescent="0.5">
      <c r="B41" s="5" t="str">
        <f t="shared" si="0"/>
        <v>1.4000 -.2808 .1567 -1.7921 .0746 -.5897 .0281</v>
      </c>
      <c r="C41" s="5"/>
      <c r="D41" s="5"/>
      <c r="E41" s="5"/>
      <c r="F41" s="5"/>
      <c r="G41" s="19"/>
      <c r="H41" s="19"/>
    </row>
    <row r="42" spans="2:8" x14ac:dyDescent="0.5">
      <c r="B42" s="5" t="str">
        <f t="shared" si="0"/>
        <v>1.8000 -.2003 .1421 -1.4097 .1601 -.4805 .0798</v>
      </c>
      <c r="C42" s="5"/>
      <c r="D42" s="5"/>
      <c r="E42" s="5"/>
      <c r="F42" s="5"/>
      <c r="G42" s="19"/>
      <c r="H42" s="19"/>
    </row>
    <row r="43" spans="2:8" x14ac:dyDescent="0.5">
      <c r="B43" s="5" t="str">
        <f t="shared" si="0"/>
        <v>2.2000 -.1199 .1297 -.9242 .3565 -.3756 .1358</v>
      </c>
      <c r="C43" s="5"/>
      <c r="D43" s="5"/>
      <c r="E43" s="5"/>
      <c r="F43" s="5"/>
      <c r="G43" s="19"/>
      <c r="H43" s="19"/>
    </row>
    <row r="44" spans="2:8" x14ac:dyDescent="0.5">
      <c r="B44" s="5" t="str">
        <f t="shared" si="0"/>
        <v>2.6000 -.0394 .1201 -.3280 .7432 -.2762 .1974</v>
      </c>
      <c r="C44" s="5"/>
      <c r="D44" s="5"/>
      <c r="E44" s="5"/>
      <c r="F44" s="5"/>
      <c r="G44" s="19"/>
      <c r="H44" s="19"/>
    </row>
    <row r="45" spans="2:8" x14ac:dyDescent="0.5">
      <c r="B45" s="5" t="str">
        <f t="shared" si="0"/>
        <v>3.0000 .0411 .1140 .3603 .7190 -.1837 .2659</v>
      </c>
      <c r="C45" s="5"/>
      <c r="D45" s="5"/>
      <c r="E45" s="5"/>
      <c r="F45" s="5"/>
      <c r="G45" s="19"/>
      <c r="H45" s="19"/>
    </row>
    <row r="46" spans="2:8" x14ac:dyDescent="0.5">
      <c r="B46" s="5" t="str">
        <f t="shared" si="0"/>
        <v>3.4000 .1216 .1121 1.0847 .2793 -.0994 .3425</v>
      </c>
      <c r="C46" s="5"/>
      <c r="D46" s="5"/>
      <c r="E46" s="5"/>
      <c r="F46" s="5"/>
      <c r="G46" s="19"/>
      <c r="H46" s="19"/>
    </row>
    <row r="47" spans="2:8" x14ac:dyDescent="0.5">
      <c r="B47" s="5" t="str">
        <f t="shared" si="0"/>
        <v>3.8000 .2020 .1144 1.7657 .0789 -.0235 .4276</v>
      </c>
      <c r="C47" s="5"/>
      <c r="D47" s="5"/>
      <c r="E47" s="5"/>
      <c r="F47" s="5"/>
      <c r="G47" s="19"/>
      <c r="H47" s="19"/>
    </row>
    <row r="48" spans="2:8" x14ac:dyDescent="0.5">
      <c r="B48" s="5" t="str">
        <f t="shared" si="0"/>
        <v>3.9339 .2290 .1161 1.9715 .0500 .0000 .4579</v>
      </c>
      <c r="C48" s="5"/>
      <c r="D48" s="5"/>
      <c r="E48" s="5"/>
      <c r="F48" s="5"/>
      <c r="G48" s="19"/>
      <c r="H48" s="19"/>
    </row>
    <row r="49" spans="2:8" x14ac:dyDescent="0.5">
      <c r="B49" s="5" t="str">
        <f t="shared" si="0"/>
        <v>4.2000 .2825 .1208 2.3378 .0204 .0443 .5207</v>
      </c>
      <c r="C49" s="5"/>
      <c r="D49" s="5"/>
      <c r="E49" s="5"/>
      <c r="F49" s="5"/>
      <c r="G49" s="19"/>
      <c r="H49" s="19"/>
    </row>
    <row r="50" spans="2:8" x14ac:dyDescent="0.5">
      <c r="B50" s="5" t="str">
        <f t="shared" si="0"/>
        <v>4.6000 .3630 .1307 2.7765 .0060 .1052 .6207</v>
      </c>
      <c r="C50" s="5"/>
      <c r="D50" s="5"/>
      <c r="E50" s="5"/>
      <c r="F50" s="5"/>
      <c r="G50" s="19"/>
      <c r="H50" s="19"/>
    </row>
    <row r="51" spans="2:8" x14ac:dyDescent="0.5">
      <c r="B51" s="5" t="str">
        <f t="shared" si="0"/>
        <v>5.0000 .4434 .1434 3.0929 .0023 .1608 .7261</v>
      </c>
      <c r="C51" s="5"/>
      <c r="D51" s="5"/>
      <c r="E51" s="5"/>
      <c r="F51" s="5"/>
      <c r="G51" s="19"/>
      <c r="H51" s="19"/>
    </row>
    <row r="52" spans="2:8" x14ac:dyDescent="0.5">
      <c r="B52" s="5" t="str">
        <f t="shared" si="0"/>
        <v>5.4000 .5239 .1581 3.3136 .0011 .2122 .8356</v>
      </c>
      <c r="C52" s="5"/>
      <c r="D52" s="5"/>
      <c r="E52" s="5"/>
      <c r="F52" s="5"/>
      <c r="G52" s="19"/>
      <c r="H52" s="19"/>
    </row>
    <row r="53" spans="2:8" x14ac:dyDescent="0.5">
      <c r="B53" s="5" t="str">
        <f t="shared" si="0"/>
        <v>5.8000 .6044 .1744 3.4653 .0006 .2605 .9483</v>
      </c>
      <c r="C53" s="5"/>
      <c r="D53" s="5"/>
      <c r="E53" s="5"/>
      <c r="F53" s="5"/>
      <c r="G53" s="19"/>
      <c r="H53" s="19"/>
    </row>
    <row r="54" spans="2:8" x14ac:dyDescent="0.5">
      <c r="B54" s="5" t="str">
        <f t="shared" si="0"/>
        <v>6.2000 .6849 .1919 3.5692 .0004 .3066 1.0632</v>
      </c>
      <c r="C54" s="5"/>
      <c r="D54" s="5"/>
      <c r="E54" s="5"/>
      <c r="F54" s="5"/>
      <c r="G54" s="19"/>
      <c r="H54" s="19"/>
    </row>
    <row r="55" spans="2:8" x14ac:dyDescent="0.5">
      <c r="B55" s="5" t="str">
        <f t="shared" si="0"/>
        <v>6.6000 .7653 .2102 3.6406 .0003 .3509 1.1798</v>
      </c>
      <c r="C55" s="5"/>
      <c r="D55" s="5"/>
      <c r="E55" s="5"/>
      <c r="F55" s="5"/>
      <c r="G55" s="19"/>
      <c r="H55" s="19"/>
    </row>
    <row r="56" spans="2:8" x14ac:dyDescent="0.5">
      <c r="B56" s="5" t="str">
        <f t="shared" si="0"/>
        <v>7.0000 .8458 .2292 3.6897 .0003 .3939 1.2977</v>
      </c>
      <c r="C56" s="5"/>
      <c r="D56" s="5"/>
      <c r="E56" s="5"/>
      <c r="F56" s="5"/>
      <c r="G56" s="19"/>
      <c r="H56" s="19"/>
    </row>
    <row r="57" spans="2:8" x14ac:dyDescent="0.5">
      <c r="B57" s="5" t="str">
        <f t="shared" si="0"/>
        <v>7.4000 .9263 .2488 3.7237 .0003 .4359 1.4167</v>
      </c>
      <c r="C57" s="5"/>
      <c r="D57" s="5"/>
      <c r="E57" s="5"/>
      <c r="F57" s="5"/>
      <c r="G57" s="19"/>
      <c r="H57" s="19"/>
    </row>
    <row r="58" spans="2:8" x14ac:dyDescent="0.5">
      <c r="B58" s="5" t="str">
        <f t="shared" si="0"/>
        <v>7.8000 1.0068 .2687 3.7471 .0002 .4771 1.5365</v>
      </c>
      <c r="C58" s="5"/>
      <c r="D58" s="5"/>
      <c r="E58" s="5"/>
      <c r="F58" s="5"/>
      <c r="G58" s="19"/>
      <c r="H58" s="19"/>
    </row>
    <row r="59" spans="2:8" x14ac:dyDescent="0.5">
      <c r="B59" s="5" t="str">
        <f t="shared" si="0"/>
        <v>8.2000 1.0872 .2889 3.7631 .0002 .5176 1.6568</v>
      </c>
      <c r="C59" s="5"/>
      <c r="D59" s="5"/>
      <c r="E59" s="5"/>
      <c r="F59" s="5"/>
      <c r="G59" s="19"/>
      <c r="H59" s="19"/>
    </row>
    <row r="60" spans="2:8" x14ac:dyDescent="0.5">
      <c r="B60" s="5" t="str">
        <f t="shared" si="0"/>
        <v>8.6000 1.1677 .3094 3.7739 .0002 .5577 1.7777</v>
      </c>
      <c r="C60" s="5"/>
      <c r="D60" s="5"/>
      <c r="E60" s="5"/>
      <c r="F60" s="5"/>
      <c r="G60" s="19"/>
      <c r="H60" s="19"/>
    </row>
    <row r="61" spans="2:8" x14ac:dyDescent="0.5">
      <c r="B61" s="5" t="str">
        <f t="shared" si="0"/>
        <v>9.0000 1.2482 .3301 3.7810 .0002 .5974 1.8990</v>
      </c>
      <c r="C61" s="5"/>
      <c r="D61" s="5"/>
      <c r="E61" s="5"/>
      <c r="F61" s="5"/>
      <c r="G61" s="19"/>
      <c r="H61" s="19"/>
    </row>
    <row r="62" spans="2:8" x14ac:dyDescent="0.5">
      <c r="B62" s="5"/>
      <c r="C62" s="5"/>
      <c r="D62" s="5"/>
      <c r="E62" s="5"/>
      <c r="F62" s="5"/>
      <c r="G62" s="19"/>
      <c r="H62" s="19"/>
    </row>
    <row r="63" spans="2:8" x14ac:dyDescent="0.5">
      <c r="B63" s="21" t="s">
        <v>17</v>
      </c>
      <c r="C63" s="5"/>
      <c r="D63" s="5"/>
      <c r="E63" s="5"/>
      <c r="F63" s="5"/>
      <c r="G63" s="19"/>
      <c r="H63" s="19"/>
    </row>
    <row r="64" spans="2:8" x14ac:dyDescent="0.5">
      <c r="B64" s="21" t="str">
        <f t="shared" ref="B64:B87" si="1">TRIM(B38)</f>
        <v>skeptic Effect se t p LLCI ULCI</v>
      </c>
      <c r="C64" s="5"/>
      <c r="D64" s="5"/>
      <c r="E64" s="5"/>
      <c r="F64" s="5"/>
      <c r="G64" s="19"/>
      <c r="H64" s="19"/>
    </row>
    <row r="65" spans="2:8" x14ac:dyDescent="0.5">
      <c r="B65" s="5" t="str">
        <f t="shared" si="1"/>
        <v>1.0000 -.3613 .1729 -2.0900 .0378 -.7021 -.0205</v>
      </c>
      <c r="C65" s="5" t="str">
        <f>RIGHT(B65, LEN(B65)-FIND(" ",B65))</f>
        <v>-.3613 .1729 -2.0900 .0378 -.7021 -.0205</v>
      </c>
      <c r="D65" s="5" t="str">
        <f t="shared" ref="D65:H80" si="2">RIGHT(C65, LEN(C65)-FIND(" ",C65))</f>
        <v>.1729 -2.0900 .0378 -.7021 -.0205</v>
      </c>
      <c r="E65" s="5" t="str">
        <f t="shared" si="2"/>
        <v>-2.0900 .0378 -.7021 -.0205</v>
      </c>
      <c r="F65" s="5" t="str">
        <f>RIGHT(E65, LEN(E65)-FIND(" ",E65))</f>
        <v>.0378 -.7021 -.0205</v>
      </c>
      <c r="G65" s="5" t="str">
        <f>RIGHT(F65, LEN(F65)-FIND(" ",F65))</f>
        <v>-.7021 -.0205</v>
      </c>
      <c r="H65" s="5" t="str">
        <f>RIGHT(G65, LEN(G65)-FIND(" ",G65))</f>
        <v>-.0205</v>
      </c>
    </row>
    <row r="66" spans="2:8" x14ac:dyDescent="0.5">
      <c r="B66" s="5" t="str">
        <f t="shared" si="1"/>
        <v>1.1713 -.3268 .1658 -1.9715 .0500 -.6536 .0000</v>
      </c>
      <c r="C66" s="5" t="str">
        <f t="shared" ref="C66:H81" si="3">RIGHT(B66, LEN(B66)-FIND(" ",B66))</f>
        <v>-.3268 .1658 -1.9715 .0500 -.6536 .0000</v>
      </c>
      <c r="D66" s="5" t="str">
        <f t="shared" si="2"/>
        <v>.1658 -1.9715 .0500 -.6536 .0000</v>
      </c>
      <c r="E66" s="5" t="str">
        <f t="shared" si="2"/>
        <v>-1.9715 .0500 -.6536 .0000</v>
      </c>
      <c r="F66" s="5" t="str">
        <f t="shared" si="2"/>
        <v>.0500 -.6536 .0000</v>
      </c>
      <c r="G66" s="5" t="str">
        <f t="shared" si="2"/>
        <v>-.6536 .0000</v>
      </c>
      <c r="H66" s="5" t="str">
        <f t="shared" si="2"/>
        <v>.0000</v>
      </c>
    </row>
    <row r="67" spans="2:8" x14ac:dyDescent="0.5">
      <c r="B67" s="5" t="str">
        <f t="shared" si="1"/>
        <v>1.4000 -.2808 .1567 -1.7921 .0746 -.5897 .0281</v>
      </c>
      <c r="C67" s="5" t="str">
        <f t="shared" si="3"/>
        <v>-.2808 .1567 -1.7921 .0746 -.5897 .0281</v>
      </c>
      <c r="D67" s="5" t="str">
        <f t="shared" si="2"/>
        <v>.1567 -1.7921 .0746 -.5897 .0281</v>
      </c>
      <c r="E67" s="5" t="str">
        <f t="shared" si="2"/>
        <v>-1.7921 .0746 -.5897 .0281</v>
      </c>
      <c r="F67" s="5" t="str">
        <f t="shared" si="2"/>
        <v>.0746 -.5897 .0281</v>
      </c>
      <c r="G67" s="5" t="str">
        <f t="shared" si="2"/>
        <v>-.5897 .0281</v>
      </c>
      <c r="H67" s="5" t="str">
        <f t="shared" si="2"/>
        <v>.0281</v>
      </c>
    </row>
    <row r="68" spans="2:8" x14ac:dyDescent="0.5">
      <c r="B68" s="5" t="str">
        <f t="shared" si="1"/>
        <v>1.8000 -.2003 .1421 -1.4097 .1601 -.4805 .0798</v>
      </c>
      <c r="C68" s="5" t="str">
        <f t="shared" si="3"/>
        <v>-.2003 .1421 -1.4097 .1601 -.4805 .0798</v>
      </c>
      <c r="D68" s="5" t="str">
        <f t="shared" si="2"/>
        <v>.1421 -1.4097 .1601 -.4805 .0798</v>
      </c>
      <c r="E68" s="5" t="str">
        <f t="shared" si="2"/>
        <v>-1.4097 .1601 -.4805 .0798</v>
      </c>
      <c r="F68" s="5" t="str">
        <f t="shared" si="2"/>
        <v>.1601 -.4805 .0798</v>
      </c>
      <c r="G68" s="5" t="str">
        <f t="shared" si="2"/>
        <v>-.4805 .0798</v>
      </c>
      <c r="H68" s="5" t="str">
        <f t="shared" si="2"/>
        <v>.0798</v>
      </c>
    </row>
    <row r="69" spans="2:8" x14ac:dyDescent="0.5">
      <c r="B69" s="5" t="str">
        <f t="shared" si="1"/>
        <v>2.2000 -.1199 .1297 -.9242 .3565 -.3756 .1358</v>
      </c>
      <c r="C69" s="5" t="str">
        <f t="shared" si="3"/>
        <v>-.1199 .1297 -.9242 .3565 -.3756 .1358</v>
      </c>
      <c r="D69" s="5" t="str">
        <f t="shared" si="2"/>
        <v>.1297 -.9242 .3565 -.3756 .1358</v>
      </c>
      <c r="E69" s="5" t="str">
        <f t="shared" si="2"/>
        <v>-.9242 .3565 -.3756 .1358</v>
      </c>
      <c r="F69" s="5" t="str">
        <f t="shared" si="2"/>
        <v>.3565 -.3756 .1358</v>
      </c>
      <c r="G69" s="5" t="str">
        <f t="shared" si="2"/>
        <v>-.3756 .1358</v>
      </c>
      <c r="H69" s="5" t="str">
        <f t="shared" si="2"/>
        <v>.1358</v>
      </c>
    </row>
    <row r="70" spans="2:8" x14ac:dyDescent="0.5">
      <c r="B70" s="5" t="str">
        <f t="shared" si="1"/>
        <v>2.6000 -.0394 .1201 -.3280 .7432 -.2762 .1974</v>
      </c>
      <c r="C70" s="5" t="str">
        <f t="shared" si="3"/>
        <v>-.0394 .1201 -.3280 .7432 -.2762 .1974</v>
      </c>
      <c r="D70" s="5" t="str">
        <f t="shared" si="2"/>
        <v>.1201 -.3280 .7432 -.2762 .1974</v>
      </c>
      <c r="E70" s="5" t="str">
        <f t="shared" si="2"/>
        <v>-.3280 .7432 -.2762 .1974</v>
      </c>
      <c r="F70" s="5" t="str">
        <f t="shared" si="2"/>
        <v>.7432 -.2762 .1974</v>
      </c>
      <c r="G70" s="5" t="str">
        <f t="shared" si="2"/>
        <v>-.2762 .1974</v>
      </c>
      <c r="H70" s="5" t="str">
        <f t="shared" si="2"/>
        <v>.1974</v>
      </c>
    </row>
    <row r="71" spans="2:8" x14ac:dyDescent="0.5">
      <c r="B71" s="5" t="str">
        <f t="shared" si="1"/>
        <v>3.0000 .0411 .1140 .3603 .7190 -.1837 .2659</v>
      </c>
      <c r="C71" s="5" t="str">
        <f t="shared" si="3"/>
        <v>.0411 .1140 .3603 .7190 -.1837 .2659</v>
      </c>
      <c r="D71" s="5" t="str">
        <f t="shared" si="2"/>
        <v>.1140 .3603 .7190 -.1837 .2659</v>
      </c>
      <c r="E71" s="5" t="str">
        <f t="shared" si="2"/>
        <v>.3603 .7190 -.1837 .2659</v>
      </c>
      <c r="F71" s="5" t="str">
        <f t="shared" si="2"/>
        <v>.7190 -.1837 .2659</v>
      </c>
      <c r="G71" s="5" t="str">
        <f t="shared" si="2"/>
        <v>-.1837 .2659</v>
      </c>
      <c r="H71" s="5" t="str">
        <f t="shared" si="2"/>
        <v>.2659</v>
      </c>
    </row>
    <row r="72" spans="2:8" x14ac:dyDescent="0.5">
      <c r="B72" s="5" t="str">
        <f t="shared" si="1"/>
        <v>3.4000 .1216 .1121 1.0847 .2793 -.0994 .3425</v>
      </c>
      <c r="C72" s="5" t="str">
        <f t="shared" si="3"/>
        <v>.1216 .1121 1.0847 .2793 -.0994 .3425</v>
      </c>
      <c r="D72" s="5" t="str">
        <f t="shared" si="2"/>
        <v>.1121 1.0847 .2793 -.0994 .3425</v>
      </c>
      <c r="E72" s="5" t="str">
        <f t="shared" si="2"/>
        <v>1.0847 .2793 -.0994 .3425</v>
      </c>
      <c r="F72" s="5" t="str">
        <f t="shared" si="2"/>
        <v>.2793 -.0994 .3425</v>
      </c>
      <c r="G72" s="5" t="str">
        <f t="shared" si="2"/>
        <v>-.0994 .3425</v>
      </c>
      <c r="H72" s="5" t="str">
        <f t="shared" si="2"/>
        <v>.3425</v>
      </c>
    </row>
    <row r="73" spans="2:8" x14ac:dyDescent="0.5">
      <c r="B73" s="5" t="str">
        <f t="shared" si="1"/>
        <v>3.8000 .2020 .1144 1.7657 .0789 -.0235 .4276</v>
      </c>
      <c r="C73" s="5" t="str">
        <f t="shared" si="3"/>
        <v>.2020 .1144 1.7657 .0789 -.0235 .4276</v>
      </c>
      <c r="D73" s="5" t="str">
        <f t="shared" si="2"/>
        <v>.1144 1.7657 .0789 -.0235 .4276</v>
      </c>
      <c r="E73" s="5" t="str">
        <f t="shared" si="2"/>
        <v>1.7657 .0789 -.0235 .4276</v>
      </c>
      <c r="F73" s="5" t="str">
        <f t="shared" si="2"/>
        <v>.0789 -.0235 .4276</v>
      </c>
      <c r="G73" s="5" t="str">
        <f t="shared" si="2"/>
        <v>-.0235 .4276</v>
      </c>
      <c r="H73" s="5" t="str">
        <f t="shared" si="2"/>
        <v>.4276</v>
      </c>
    </row>
    <row r="74" spans="2:8" x14ac:dyDescent="0.5">
      <c r="B74" s="5" t="str">
        <f t="shared" si="1"/>
        <v>3.9339 .2290 .1161 1.9715 .0500 .0000 .4579</v>
      </c>
      <c r="C74" s="5" t="str">
        <f t="shared" si="3"/>
        <v>.2290 .1161 1.9715 .0500 .0000 .4579</v>
      </c>
      <c r="D74" s="5" t="str">
        <f t="shared" si="2"/>
        <v>.1161 1.9715 .0500 .0000 .4579</v>
      </c>
      <c r="E74" s="5" t="str">
        <f t="shared" si="2"/>
        <v>1.9715 .0500 .0000 .4579</v>
      </c>
      <c r="F74" s="5" t="str">
        <f t="shared" si="2"/>
        <v>.0500 .0000 .4579</v>
      </c>
      <c r="G74" s="5" t="str">
        <f t="shared" si="2"/>
        <v>.0000 .4579</v>
      </c>
      <c r="H74" s="5" t="str">
        <f t="shared" si="2"/>
        <v>.4579</v>
      </c>
    </row>
    <row r="75" spans="2:8" x14ac:dyDescent="0.5">
      <c r="B75" s="5" t="str">
        <f t="shared" si="1"/>
        <v>4.2000 .2825 .1208 2.3378 .0204 .0443 .5207</v>
      </c>
      <c r="C75" s="5" t="str">
        <f t="shared" si="3"/>
        <v>.2825 .1208 2.3378 .0204 .0443 .5207</v>
      </c>
      <c r="D75" s="5" t="str">
        <f t="shared" si="2"/>
        <v>.1208 2.3378 .0204 .0443 .5207</v>
      </c>
      <c r="E75" s="5" t="str">
        <f t="shared" si="2"/>
        <v>2.3378 .0204 .0443 .5207</v>
      </c>
      <c r="F75" s="5" t="str">
        <f t="shared" si="2"/>
        <v>.0204 .0443 .5207</v>
      </c>
      <c r="G75" s="5" t="str">
        <f t="shared" si="2"/>
        <v>.0443 .5207</v>
      </c>
      <c r="H75" s="5" t="str">
        <f t="shared" si="2"/>
        <v>.5207</v>
      </c>
    </row>
    <row r="76" spans="2:8" x14ac:dyDescent="0.5">
      <c r="B76" s="5" t="str">
        <f t="shared" si="1"/>
        <v>4.6000 .3630 .1307 2.7765 .0060 .1052 .6207</v>
      </c>
      <c r="C76" s="5" t="str">
        <f t="shared" si="3"/>
        <v>.3630 .1307 2.7765 .0060 .1052 .6207</v>
      </c>
      <c r="D76" s="5" t="str">
        <f t="shared" si="2"/>
        <v>.1307 2.7765 .0060 .1052 .6207</v>
      </c>
      <c r="E76" s="5" t="str">
        <f t="shared" si="2"/>
        <v>2.7765 .0060 .1052 .6207</v>
      </c>
      <c r="F76" s="5" t="str">
        <f t="shared" si="2"/>
        <v>.0060 .1052 .6207</v>
      </c>
      <c r="G76" s="5" t="str">
        <f t="shared" si="2"/>
        <v>.1052 .6207</v>
      </c>
      <c r="H76" s="5" t="str">
        <f t="shared" si="2"/>
        <v>.6207</v>
      </c>
    </row>
    <row r="77" spans="2:8" x14ac:dyDescent="0.5">
      <c r="B77" s="5" t="str">
        <f t="shared" si="1"/>
        <v>5.0000 .4434 .1434 3.0929 .0023 .1608 .7261</v>
      </c>
      <c r="C77" s="5" t="str">
        <f t="shared" si="3"/>
        <v>.4434 .1434 3.0929 .0023 .1608 .7261</v>
      </c>
      <c r="D77" s="5" t="str">
        <f t="shared" si="2"/>
        <v>.1434 3.0929 .0023 .1608 .7261</v>
      </c>
      <c r="E77" s="5" t="str">
        <f t="shared" si="2"/>
        <v>3.0929 .0023 .1608 .7261</v>
      </c>
      <c r="F77" s="5" t="str">
        <f t="shared" si="2"/>
        <v>.0023 .1608 .7261</v>
      </c>
      <c r="G77" s="5" t="str">
        <f t="shared" si="2"/>
        <v>.1608 .7261</v>
      </c>
      <c r="H77" s="5" t="str">
        <f t="shared" si="2"/>
        <v>.7261</v>
      </c>
    </row>
    <row r="78" spans="2:8" x14ac:dyDescent="0.5">
      <c r="B78" s="5" t="str">
        <f t="shared" si="1"/>
        <v>5.4000 .5239 .1581 3.3136 .0011 .2122 .8356</v>
      </c>
      <c r="C78" s="5" t="str">
        <f t="shared" si="3"/>
        <v>.5239 .1581 3.3136 .0011 .2122 .8356</v>
      </c>
      <c r="D78" s="5" t="str">
        <f t="shared" si="2"/>
        <v>.1581 3.3136 .0011 .2122 .8356</v>
      </c>
      <c r="E78" s="5" t="str">
        <f t="shared" si="2"/>
        <v>3.3136 .0011 .2122 .8356</v>
      </c>
      <c r="F78" s="5" t="str">
        <f t="shared" si="2"/>
        <v>.0011 .2122 .8356</v>
      </c>
      <c r="G78" s="5" t="str">
        <f t="shared" si="2"/>
        <v>.2122 .8356</v>
      </c>
      <c r="H78" s="5" t="str">
        <f t="shared" si="2"/>
        <v>.8356</v>
      </c>
    </row>
    <row r="79" spans="2:8" x14ac:dyDescent="0.5">
      <c r="B79" s="5" t="str">
        <f t="shared" si="1"/>
        <v>5.8000 .6044 .1744 3.4653 .0006 .2605 .9483</v>
      </c>
      <c r="C79" s="5" t="str">
        <f t="shared" si="3"/>
        <v>.6044 .1744 3.4653 .0006 .2605 .9483</v>
      </c>
      <c r="D79" s="5" t="str">
        <f t="shared" si="2"/>
        <v>.1744 3.4653 .0006 .2605 .9483</v>
      </c>
      <c r="E79" s="5" t="str">
        <f t="shared" si="2"/>
        <v>3.4653 .0006 .2605 .9483</v>
      </c>
      <c r="F79" s="5" t="str">
        <f t="shared" si="2"/>
        <v>.0006 .2605 .9483</v>
      </c>
      <c r="G79" s="5" t="str">
        <f t="shared" si="2"/>
        <v>.2605 .9483</v>
      </c>
      <c r="H79" s="5" t="str">
        <f t="shared" si="2"/>
        <v>.9483</v>
      </c>
    </row>
    <row r="80" spans="2:8" x14ac:dyDescent="0.5">
      <c r="B80" s="5" t="str">
        <f t="shared" si="1"/>
        <v>6.2000 .6849 .1919 3.5692 .0004 .3066 1.0632</v>
      </c>
      <c r="C80" s="5" t="str">
        <f t="shared" si="3"/>
        <v>.6849 .1919 3.5692 .0004 .3066 1.0632</v>
      </c>
      <c r="D80" s="5" t="str">
        <f t="shared" si="2"/>
        <v>.1919 3.5692 .0004 .3066 1.0632</v>
      </c>
      <c r="E80" s="5" t="str">
        <f t="shared" si="2"/>
        <v>3.5692 .0004 .3066 1.0632</v>
      </c>
      <c r="F80" s="5" t="str">
        <f t="shared" si="2"/>
        <v>.0004 .3066 1.0632</v>
      </c>
      <c r="G80" s="5" t="str">
        <f t="shared" si="2"/>
        <v>.3066 1.0632</v>
      </c>
      <c r="H80" s="5" t="str">
        <f t="shared" si="2"/>
        <v>1.0632</v>
      </c>
    </row>
    <row r="81" spans="2:8" x14ac:dyDescent="0.5">
      <c r="B81" s="5" t="str">
        <f t="shared" si="1"/>
        <v>6.6000 .7653 .2102 3.6406 .0003 .3509 1.1798</v>
      </c>
      <c r="C81" s="5" t="str">
        <f t="shared" si="3"/>
        <v>.7653 .2102 3.6406 .0003 .3509 1.1798</v>
      </c>
      <c r="D81" s="5" t="str">
        <f t="shared" si="3"/>
        <v>.2102 3.6406 .0003 .3509 1.1798</v>
      </c>
      <c r="E81" s="5" t="str">
        <f t="shared" si="3"/>
        <v>3.6406 .0003 .3509 1.1798</v>
      </c>
      <c r="F81" s="5" t="str">
        <f t="shared" si="3"/>
        <v>.0003 .3509 1.1798</v>
      </c>
      <c r="G81" s="5" t="str">
        <f t="shared" si="3"/>
        <v>.3509 1.1798</v>
      </c>
      <c r="H81" s="5" t="str">
        <f t="shared" si="3"/>
        <v>1.1798</v>
      </c>
    </row>
    <row r="82" spans="2:8" x14ac:dyDescent="0.5">
      <c r="B82" s="5" t="str">
        <f t="shared" si="1"/>
        <v>7.0000 .8458 .2292 3.6897 .0003 .3939 1.2977</v>
      </c>
      <c r="C82" s="5" t="str">
        <f t="shared" ref="C82:H86" si="4">RIGHT(B82, LEN(B82)-FIND(" ",B82))</f>
        <v>.8458 .2292 3.6897 .0003 .3939 1.2977</v>
      </c>
      <c r="D82" s="5" t="str">
        <f t="shared" si="4"/>
        <v>.2292 3.6897 .0003 .3939 1.2977</v>
      </c>
      <c r="E82" s="5" t="str">
        <f t="shared" si="4"/>
        <v>3.6897 .0003 .3939 1.2977</v>
      </c>
      <c r="F82" s="5" t="str">
        <f t="shared" si="4"/>
        <v>.0003 .3939 1.2977</v>
      </c>
      <c r="G82" s="5" t="str">
        <f t="shared" si="4"/>
        <v>.3939 1.2977</v>
      </c>
      <c r="H82" s="5" t="str">
        <f t="shared" si="4"/>
        <v>1.2977</v>
      </c>
    </row>
    <row r="83" spans="2:8" x14ac:dyDescent="0.5">
      <c r="B83" s="5" t="str">
        <f t="shared" si="1"/>
        <v>7.4000 .9263 .2488 3.7237 .0003 .4359 1.4167</v>
      </c>
      <c r="C83" s="5" t="str">
        <f t="shared" si="4"/>
        <v>.9263 .2488 3.7237 .0003 .4359 1.4167</v>
      </c>
      <c r="D83" s="5" t="str">
        <f t="shared" si="4"/>
        <v>.2488 3.7237 .0003 .4359 1.4167</v>
      </c>
      <c r="E83" s="5" t="str">
        <f t="shared" si="4"/>
        <v>3.7237 .0003 .4359 1.4167</v>
      </c>
      <c r="F83" s="5" t="str">
        <f t="shared" si="4"/>
        <v>.0003 .4359 1.4167</v>
      </c>
      <c r="G83" s="5" t="str">
        <f t="shared" si="4"/>
        <v>.4359 1.4167</v>
      </c>
      <c r="H83" s="5" t="str">
        <f t="shared" si="4"/>
        <v>1.4167</v>
      </c>
    </row>
    <row r="84" spans="2:8" x14ac:dyDescent="0.5">
      <c r="B84" s="5" t="str">
        <f t="shared" si="1"/>
        <v>7.8000 1.0068 .2687 3.7471 .0002 .4771 1.5365</v>
      </c>
      <c r="C84" s="5" t="str">
        <f t="shared" si="4"/>
        <v>1.0068 .2687 3.7471 .0002 .4771 1.5365</v>
      </c>
      <c r="D84" s="5" t="str">
        <f t="shared" si="4"/>
        <v>.2687 3.7471 .0002 .4771 1.5365</v>
      </c>
      <c r="E84" s="5" t="str">
        <f t="shared" si="4"/>
        <v>3.7471 .0002 .4771 1.5365</v>
      </c>
      <c r="F84" s="5" t="str">
        <f t="shared" si="4"/>
        <v>.0002 .4771 1.5365</v>
      </c>
      <c r="G84" s="5" t="str">
        <f t="shared" si="4"/>
        <v>.4771 1.5365</v>
      </c>
      <c r="H84" s="5" t="str">
        <f t="shared" si="4"/>
        <v>1.5365</v>
      </c>
    </row>
    <row r="85" spans="2:8" x14ac:dyDescent="0.5">
      <c r="B85" s="5" t="str">
        <f t="shared" si="1"/>
        <v>8.2000 1.0872 .2889 3.7631 .0002 .5176 1.6568</v>
      </c>
      <c r="C85" s="5" t="str">
        <f t="shared" si="4"/>
        <v>1.0872 .2889 3.7631 .0002 .5176 1.6568</v>
      </c>
      <c r="D85" s="5" t="str">
        <f t="shared" si="4"/>
        <v>.2889 3.7631 .0002 .5176 1.6568</v>
      </c>
      <c r="E85" s="5" t="str">
        <f t="shared" si="4"/>
        <v>3.7631 .0002 .5176 1.6568</v>
      </c>
      <c r="F85" s="5" t="str">
        <f t="shared" si="4"/>
        <v>.0002 .5176 1.6568</v>
      </c>
      <c r="G85" s="5" t="str">
        <f t="shared" si="4"/>
        <v>.5176 1.6568</v>
      </c>
      <c r="H85" s="5" t="str">
        <f t="shared" si="4"/>
        <v>1.6568</v>
      </c>
    </row>
    <row r="86" spans="2:8" x14ac:dyDescent="0.5">
      <c r="B86" s="5" t="str">
        <f t="shared" si="1"/>
        <v>8.6000 1.1677 .3094 3.7739 .0002 .5577 1.7777</v>
      </c>
      <c r="C86" s="5" t="str">
        <f t="shared" si="4"/>
        <v>1.1677 .3094 3.7739 .0002 .5577 1.7777</v>
      </c>
      <c r="D86" s="5" t="str">
        <f t="shared" si="4"/>
        <v>.3094 3.7739 .0002 .5577 1.7777</v>
      </c>
      <c r="E86" s="5" t="str">
        <f t="shared" si="4"/>
        <v>3.7739 .0002 .5577 1.7777</v>
      </c>
      <c r="F86" s="5" t="str">
        <f t="shared" si="4"/>
        <v>.0002 .5577 1.7777</v>
      </c>
      <c r="G86" s="5" t="str">
        <f t="shared" si="4"/>
        <v>.5577 1.7777</v>
      </c>
      <c r="H86" s="5" t="str">
        <f t="shared" si="4"/>
        <v>1.7777</v>
      </c>
    </row>
    <row r="87" spans="2:8" x14ac:dyDescent="0.5">
      <c r="B87" s="5" t="str">
        <f t="shared" si="1"/>
        <v>9.0000 1.2482 .3301 3.7810 .0002 .5974 1.8990</v>
      </c>
      <c r="C87" s="5" t="str">
        <f t="shared" ref="C87" si="5">RIGHT(B87, LEN(B87)-FIND(" ",B87))</f>
        <v>1.2482 .3301 3.7810 .0002 .5974 1.8990</v>
      </c>
      <c r="D87" s="5" t="str">
        <f t="shared" ref="D87" si="6">RIGHT(C87, LEN(C87)-FIND(" ",C87))</f>
        <v>.3301 3.7810 .0002 .5974 1.8990</v>
      </c>
      <c r="E87" s="5" t="str">
        <f t="shared" ref="E87" si="7">RIGHT(D87, LEN(D87)-FIND(" ",D87))</f>
        <v>3.7810 .0002 .5974 1.8990</v>
      </c>
      <c r="F87" s="5" t="str">
        <f t="shared" ref="F87" si="8">RIGHT(E87, LEN(E87)-FIND(" ",E87))</f>
        <v>.0002 .5974 1.8990</v>
      </c>
      <c r="G87" s="5" t="str">
        <f t="shared" ref="G87" si="9">RIGHT(F87, LEN(F87)-FIND(" ",F87))</f>
        <v>.5974 1.8990</v>
      </c>
      <c r="H87" s="5" t="str">
        <f t="shared" ref="H87" si="10">RIGHT(G87, LEN(G87)-FIND(" ",G87))</f>
        <v>1.8990</v>
      </c>
    </row>
    <row r="88" spans="2:8" x14ac:dyDescent="0.5">
      <c r="B88" s="5"/>
      <c r="C88" s="5"/>
      <c r="D88" s="5"/>
      <c r="E88" s="5"/>
      <c r="F88" s="5"/>
      <c r="G88" s="5"/>
      <c r="H88" s="5"/>
    </row>
    <row r="89" spans="2:8" x14ac:dyDescent="0.5">
      <c r="B89" s="21" t="s">
        <v>18</v>
      </c>
      <c r="C89" s="5"/>
      <c r="D89" s="5"/>
      <c r="E89" s="5"/>
      <c r="F89" s="5"/>
      <c r="G89" s="19"/>
      <c r="H89" s="19"/>
    </row>
    <row r="90" spans="2:8" s="7" customFormat="1" x14ac:dyDescent="0.5">
      <c r="B90" s="21" t="str">
        <f>LEFT(B64,FIND(" ",B64)-1)</f>
        <v>skeptic</v>
      </c>
      <c r="C90" s="21" t="s">
        <v>7</v>
      </c>
      <c r="D90" s="7" t="s">
        <v>8</v>
      </c>
      <c r="E90" s="7" t="s">
        <v>9</v>
      </c>
      <c r="F90" s="7" t="s">
        <v>10</v>
      </c>
      <c r="G90" s="21" t="s">
        <v>4</v>
      </c>
      <c r="H90" s="21" t="s">
        <v>5</v>
      </c>
    </row>
    <row r="91" spans="2:8" x14ac:dyDescent="0.5">
      <c r="B91" s="5">
        <f t="shared" ref="B91:G106" si="11">ROUND(LEFT(B65,FIND(" ",B65)-1),4)</f>
        <v>1</v>
      </c>
      <c r="C91" s="5">
        <f t="shared" si="11"/>
        <v>-0.36130000000000001</v>
      </c>
      <c r="D91" s="5">
        <f t="shared" si="11"/>
        <v>0.1729</v>
      </c>
      <c r="E91" s="5">
        <f t="shared" si="11"/>
        <v>-2.09</v>
      </c>
      <c r="F91" s="5">
        <f t="shared" si="11"/>
        <v>3.78E-2</v>
      </c>
      <c r="G91" s="5">
        <f t="shared" si="11"/>
        <v>-0.70209999999999995</v>
      </c>
      <c r="H91" s="5">
        <f t="shared" ref="H91:H113" si="12">ROUND(H65,4)</f>
        <v>-2.0500000000000001E-2</v>
      </c>
    </row>
    <row r="92" spans="2:8" x14ac:dyDescent="0.5">
      <c r="B92" s="5">
        <f t="shared" si="11"/>
        <v>1.1713</v>
      </c>
      <c r="C92" s="5">
        <f t="shared" si="11"/>
        <v>-0.32679999999999998</v>
      </c>
      <c r="D92" s="5">
        <f t="shared" si="11"/>
        <v>0.1658</v>
      </c>
      <c r="E92" s="5">
        <f t="shared" si="11"/>
        <v>-1.9715</v>
      </c>
      <c r="F92" s="5">
        <f t="shared" si="11"/>
        <v>0.05</v>
      </c>
      <c r="G92" s="5">
        <f t="shared" si="11"/>
        <v>-0.65359999999999996</v>
      </c>
      <c r="H92" s="5">
        <f t="shared" si="12"/>
        <v>0</v>
      </c>
    </row>
    <row r="93" spans="2:8" x14ac:dyDescent="0.5">
      <c r="B93" s="5">
        <f t="shared" si="11"/>
        <v>1.4</v>
      </c>
      <c r="C93" s="5">
        <f t="shared" si="11"/>
        <v>-0.28079999999999999</v>
      </c>
      <c r="D93" s="5">
        <f t="shared" si="11"/>
        <v>0.15670000000000001</v>
      </c>
      <c r="E93" s="5">
        <f t="shared" si="11"/>
        <v>-1.7921</v>
      </c>
      <c r="F93" s="5">
        <f t="shared" si="11"/>
        <v>7.46E-2</v>
      </c>
      <c r="G93" s="5">
        <f t="shared" si="11"/>
        <v>-0.5897</v>
      </c>
      <c r="H93" s="5">
        <f t="shared" si="12"/>
        <v>2.81E-2</v>
      </c>
    </row>
    <row r="94" spans="2:8" x14ac:dyDescent="0.5">
      <c r="B94" s="5">
        <f t="shared" si="11"/>
        <v>1.8</v>
      </c>
      <c r="C94" s="5">
        <f t="shared" si="11"/>
        <v>-0.20030000000000001</v>
      </c>
      <c r="D94" s="5">
        <f t="shared" si="11"/>
        <v>0.1421</v>
      </c>
      <c r="E94" s="5">
        <f t="shared" si="11"/>
        <v>-1.4097</v>
      </c>
      <c r="F94" s="5">
        <f t="shared" si="11"/>
        <v>0.16009999999999999</v>
      </c>
      <c r="G94" s="5">
        <f t="shared" si="11"/>
        <v>-0.48049999999999998</v>
      </c>
      <c r="H94" s="5">
        <f t="shared" si="12"/>
        <v>7.9799999999999996E-2</v>
      </c>
    </row>
    <row r="95" spans="2:8" x14ac:dyDescent="0.5">
      <c r="B95" s="5">
        <f t="shared" si="11"/>
        <v>2.2000000000000002</v>
      </c>
      <c r="C95" s="5">
        <f t="shared" si="11"/>
        <v>-0.11990000000000001</v>
      </c>
      <c r="D95" s="5">
        <f t="shared" si="11"/>
        <v>0.12970000000000001</v>
      </c>
      <c r="E95" s="5">
        <f t="shared" si="11"/>
        <v>-0.92420000000000002</v>
      </c>
      <c r="F95" s="5">
        <f t="shared" si="11"/>
        <v>0.35649999999999998</v>
      </c>
      <c r="G95" s="5">
        <f t="shared" si="11"/>
        <v>-0.37559999999999999</v>
      </c>
      <c r="H95" s="5">
        <f t="shared" si="12"/>
        <v>0.1358</v>
      </c>
    </row>
    <row r="96" spans="2:8" x14ac:dyDescent="0.5">
      <c r="B96" s="5">
        <f t="shared" si="11"/>
        <v>2.6</v>
      </c>
      <c r="C96" s="5">
        <f t="shared" si="11"/>
        <v>-3.9399999999999998E-2</v>
      </c>
      <c r="D96" s="5">
        <f t="shared" si="11"/>
        <v>0.1201</v>
      </c>
      <c r="E96" s="5">
        <f t="shared" si="11"/>
        <v>-0.32800000000000001</v>
      </c>
      <c r="F96" s="5">
        <f t="shared" si="11"/>
        <v>0.74319999999999997</v>
      </c>
      <c r="G96" s="5">
        <f t="shared" si="11"/>
        <v>-0.2762</v>
      </c>
      <c r="H96" s="5">
        <f t="shared" si="12"/>
        <v>0.19739999999999999</v>
      </c>
    </row>
    <row r="97" spans="2:8" x14ac:dyDescent="0.5">
      <c r="B97" s="5">
        <f t="shared" si="11"/>
        <v>3</v>
      </c>
      <c r="C97" s="5">
        <f t="shared" si="11"/>
        <v>4.1099999999999998E-2</v>
      </c>
      <c r="D97" s="5">
        <f t="shared" si="11"/>
        <v>0.114</v>
      </c>
      <c r="E97" s="5">
        <f t="shared" si="11"/>
        <v>0.36030000000000001</v>
      </c>
      <c r="F97" s="5">
        <f t="shared" si="11"/>
        <v>0.71899999999999997</v>
      </c>
      <c r="G97" s="5">
        <f t="shared" si="11"/>
        <v>-0.1837</v>
      </c>
      <c r="H97" s="5">
        <f t="shared" si="12"/>
        <v>0.26590000000000003</v>
      </c>
    </row>
    <row r="98" spans="2:8" x14ac:dyDescent="0.5">
      <c r="B98" s="5">
        <f t="shared" si="11"/>
        <v>3.4</v>
      </c>
      <c r="C98" s="5">
        <f t="shared" si="11"/>
        <v>0.1216</v>
      </c>
      <c r="D98" s="5">
        <f t="shared" si="11"/>
        <v>0.11210000000000001</v>
      </c>
      <c r="E98" s="5">
        <f t="shared" si="11"/>
        <v>1.0847</v>
      </c>
      <c r="F98" s="5">
        <f t="shared" si="11"/>
        <v>0.27929999999999999</v>
      </c>
      <c r="G98" s="5">
        <f t="shared" si="11"/>
        <v>-9.9400000000000002E-2</v>
      </c>
      <c r="H98" s="5">
        <f t="shared" si="12"/>
        <v>0.34250000000000003</v>
      </c>
    </row>
    <row r="99" spans="2:8" x14ac:dyDescent="0.5">
      <c r="B99" s="5">
        <f t="shared" si="11"/>
        <v>3.8</v>
      </c>
      <c r="C99" s="5">
        <f t="shared" si="11"/>
        <v>0.20200000000000001</v>
      </c>
      <c r="D99" s="5">
        <f t="shared" si="11"/>
        <v>0.1144</v>
      </c>
      <c r="E99" s="5">
        <f t="shared" si="11"/>
        <v>1.7657</v>
      </c>
      <c r="F99" s="5">
        <f t="shared" si="11"/>
        <v>7.8899999999999998E-2</v>
      </c>
      <c r="G99" s="5">
        <f t="shared" si="11"/>
        <v>-2.35E-2</v>
      </c>
      <c r="H99" s="5">
        <f t="shared" si="12"/>
        <v>0.42759999999999998</v>
      </c>
    </row>
    <row r="100" spans="2:8" x14ac:dyDescent="0.5">
      <c r="B100" s="5">
        <f t="shared" si="11"/>
        <v>3.9339</v>
      </c>
      <c r="C100" s="5">
        <f t="shared" si="11"/>
        <v>0.22900000000000001</v>
      </c>
      <c r="D100" s="5">
        <f t="shared" si="11"/>
        <v>0.11609999999999999</v>
      </c>
      <c r="E100" s="5">
        <f t="shared" si="11"/>
        <v>1.9715</v>
      </c>
      <c r="F100" s="5">
        <f t="shared" si="11"/>
        <v>0.05</v>
      </c>
      <c r="G100" s="5">
        <f t="shared" si="11"/>
        <v>0</v>
      </c>
      <c r="H100" s="5">
        <f t="shared" si="12"/>
        <v>0.45789999999999997</v>
      </c>
    </row>
    <row r="101" spans="2:8" x14ac:dyDescent="0.5">
      <c r="B101" s="5">
        <f t="shared" si="11"/>
        <v>4.2</v>
      </c>
      <c r="C101" s="5">
        <f t="shared" si="11"/>
        <v>0.28249999999999997</v>
      </c>
      <c r="D101" s="5">
        <f t="shared" si="11"/>
        <v>0.1208</v>
      </c>
      <c r="E101" s="5">
        <f t="shared" si="11"/>
        <v>2.3378000000000001</v>
      </c>
      <c r="F101" s="5">
        <f t="shared" si="11"/>
        <v>2.0400000000000001E-2</v>
      </c>
      <c r="G101" s="5">
        <f t="shared" si="11"/>
        <v>4.4299999999999999E-2</v>
      </c>
      <c r="H101" s="5">
        <f t="shared" si="12"/>
        <v>0.52070000000000005</v>
      </c>
    </row>
    <row r="102" spans="2:8" x14ac:dyDescent="0.5">
      <c r="B102" s="5">
        <f t="shared" si="11"/>
        <v>4.5999999999999996</v>
      </c>
      <c r="C102" s="5">
        <f t="shared" si="11"/>
        <v>0.36299999999999999</v>
      </c>
      <c r="D102" s="5">
        <f t="shared" si="11"/>
        <v>0.13070000000000001</v>
      </c>
      <c r="E102" s="5">
        <f t="shared" si="11"/>
        <v>2.7765</v>
      </c>
      <c r="F102" s="5">
        <f t="shared" si="11"/>
        <v>6.0000000000000001E-3</v>
      </c>
      <c r="G102" s="5">
        <f t="shared" si="11"/>
        <v>0.1052</v>
      </c>
      <c r="H102" s="5">
        <f t="shared" si="12"/>
        <v>0.62070000000000003</v>
      </c>
    </row>
    <row r="103" spans="2:8" x14ac:dyDescent="0.5">
      <c r="B103" s="5">
        <f t="shared" si="11"/>
        <v>5</v>
      </c>
      <c r="C103" s="5">
        <f t="shared" si="11"/>
        <v>0.44340000000000002</v>
      </c>
      <c r="D103" s="5">
        <f t="shared" si="11"/>
        <v>0.1434</v>
      </c>
      <c r="E103" s="5">
        <f t="shared" si="11"/>
        <v>3.0929000000000002</v>
      </c>
      <c r="F103" s="5">
        <f t="shared" si="11"/>
        <v>2.3E-3</v>
      </c>
      <c r="G103" s="5">
        <f t="shared" si="11"/>
        <v>0.1608</v>
      </c>
      <c r="H103" s="5">
        <f t="shared" si="12"/>
        <v>0.72609999999999997</v>
      </c>
    </row>
    <row r="104" spans="2:8" x14ac:dyDescent="0.5">
      <c r="B104" s="5">
        <f t="shared" si="11"/>
        <v>5.4</v>
      </c>
      <c r="C104" s="5">
        <f t="shared" si="11"/>
        <v>0.52390000000000003</v>
      </c>
      <c r="D104" s="5">
        <f t="shared" si="11"/>
        <v>0.15809999999999999</v>
      </c>
      <c r="E104" s="5">
        <f t="shared" si="11"/>
        <v>3.3136000000000001</v>
      </c>
      <c r="F104" s="5">
        <f t="shared" si="11"/>
        <v>1.1000000000000001E-3</v>
      </c>
      <c r="G104" s="5">
        <f t="shared" si="11"/>
        <v>0.2122</v>
      </c>
      <c r="H104" s="5">
        <f t="shared" si="12"/>
        <v>0.83560000000000001</v>
      </c>
    </row>
    <row r="105" spans="2:8" x14ac:dyDescent="0.5">
      <c r="B105" s="5">
        <f t="shared" si="11"/>
        <v>5.8</v>
      </c>
      <c r="C105" s="5">
        <f t="shared" si="11"/>
        <v>0.60440000000000005</v>
      </c>
      <c r="D105" s="5">
        <f t="shared" si="11"/>
        <v>0.1744</v>
      </c>
      <c r="E105" s="5">
        <f t="shared" si="11"/>
        <v>3.4653</v>
      </c>
      <c r="F105" s="5">
        <f t="shared" si="11"/>
        <v>5.9999999999999995E-4</v>
      </c>
      <c r="G105" s="5">
        <f t="shared" si="11"/>
        <v>0.26050000000000001</v>
      </c>
      <c r="H105" s="5">
        <f t="shared" si="12"/>
        <v>0.94830000000000003</v>
      </c>
    </row>
    <row r="106" spans="2:8" x14ac:dyDescent="0.5">
      <c r="B106" s="5">
        <f t="shared" si="11"/>
        <v>6.2</v>
      </c>
      <c r="C106" s="5">
        <f t="shared" si="11"/>
        <v>0.68489999999999995</v>
      </c>
      <c r="D106" s="5">
        <f t="shared" si="11"/>
        <v>0.19189999999999999</v>
      </c>
      <c r="E106" s="5">
        <f t="shared" si="11"/>
        <v>3.5691999999999999</v>
      </c>
      <c r="F106" s="5">
        <f t="shared" si="11"/>
        <v>4.0000000000000002E-4</v>
      </c>
      <c r="G106" s="5">
        <f t="shared" si="11"/>
        <v>0.30659999999999998</v>
      </c>
      <c r="H106" s="5">
        <f t="shared" si="12"/>
        <v>1.0631999999999999</v>
      </c>
    </row>
    <row r="107" spans="2:8" x14ac:dyDescent="0.5">
      <c r="B107" s="5">
        <f t="shared" ref="B107:G113" si="13">ROUND(LEFT(B81,FIND(" ",B81)-1),4)</f>
        <v>6.6</v>
      </c>
      <c r="C107" s="5">
        <f t="shared" si="13"/>
        <v>0.76529999999999998</v>
      </c>
      <c r="D107" s="5">
        <f t="shared" si="13"/>
        <v>0.2102</v>
      </c>
      <c r="E107" s="5">
        <f t="shared" si="13"/>
        <v>3.6406000000000001</v>
      </c>
      <c r="F107" s="5">
        <f t="shared" si="13"/>
        <v>2.9999999999999997E-4</v>
      </c>
      <c r="G107" s="5">
        <f t="shared" si="13"/>
        <v>0.35089999999999999</v>
      </c>
      <c r="H107" s="5">
        <f t="shared" si="12"/>
        <v>1.1798</v>
      </c>
    </row>
    <row r="108" spans="2:8" x14ac:dyDescent="0.5">
      <c r="B108" s="5">
        <f t="shared" si="13"/>
        <v>7</v>
      </c>
      <c r="C108" s="5">
        <f t="shared" si="13"/>
        <v>0.8458</v>
      </c>
      <c r="D108" s="5">
        <f t="shared" si="13"/>
        <v>0.22919999999999999</v>
      </c>
      <c r="E108" s="5">
        <f t="shared" si="13"/>
        <v>3.6897000000000002</v>
      </c>
      <c r="F108" s="5">
        <f t="shared" si="13"/>
        <v>2.9999999999999997E-4</v>
      </c>
      <c r="G108" s="5">
        <f t="shared" si="13"/>
        <v>0.39389999999999997</v>
      </c>
      <c r="H108" s="5">
        <f t="shared" si="12"/>
        <v>1.2977000000000001</v>
      </c>
    </row>
    <row r="109" spans="2:8" x14ac:dyDescent="0.5">
      <c r="B109" s="5">
        <f t="shared" si="13"/>
        <v>7.4</v>
      </c>
      <c r="C109" s="5">
        <f t="shared" si="13"/>
        <v>0.92630000000000001</v>
      </c>
      <c r="D109" s="5">
        <f t="shared" si="13"/>
        <v>0.24879999999999999</v>
      </c>
      <c r="E109" s="5">
        <f t="shared" si="13"/>
        <v>3.7237</v>
      </c>
      <c r="F109" s="5">
        <f t="shared" si="13"/>
        <v>2.9999999999999997E-4</v>
      </c>
      <c r="G109" s="5">
        <f t="shared" si="13"/>
        <v>0.43590000000000001</v>
      </c>
      <c r="H109" s="5">
        <f t="shared" si="12"/>
        <v>1.4167000000000001</v>
      </c>
    </row>
    <row r="110" spans="2:8" x14ac:dyDescent="0.5">
      <c r="B110" s="5">
        <f t="shared" si="13"/>
        <v>7.8</v>
      </c>
      <c r="C110" s="5">
        <f t="shared" si="13"/>
        <v>1.0067999999999999</v>
      </c>
      <c r="D110" s="5">
        <f t="shared" si="13"/>
        <v>0.26869999999999999</v>
      </c>
      <c r="E110" s="5">
        <f t="shared" si="13"/>
        <v>3.7471000000000001</v>
      </c>
      <c r="F110" s="5">
        <f t="shared" si="13"/>
        <v>2.0000000000000001E-4</v>
      </c>
      <c r="G110" s="5">
        <f t="shared" si="13"/>
        <v>0.47710000000000002</v>
      </c>
      <c r="H110" s="5">
        <f t="shared" si="12"/>
        <v>1.5365</v>
      </c>
    </row>
    <row r="111" spans="2:8" x14ac:dyDescent="0.5">
      <c r="B111" s="5">
        <f t="shared" si="13"/>
        <v>8.1999999999999993</v>
      </c>
      <c r="C111" s="5">
        <f t="shared" si="13"/>
        <v>1.0871999999999999</v>
      </c>
      <c r="D111" s="5">
        <f t="shared" si="13"/>
        <v>0.28889999999999999</v>
      </c>
      <c r="E111" s="5">
        <f t="shared" si="13"/>
        <v>3.7631000000000001</v>
      </c>
      <c r="F111" s="5">
        <f t="shared" si="13"/>
        <v>2.0000000000000001E-4</v>
      </c>
      <c r="G111" s="5">
        <f t="shared" si="13"/>
        <v>0.51759999999999995</v>
      </c>
      <c r="H111" s="5">
        <f t="shared" si="12"/>
        <v>1.6568000000000001</v>
      </c>
    </row>
    <row r="112" spans="2:8" x14ac:dyDescent="0.5">
      <c r="B112" s="5">
        <f t="shared" si="13"/>
        <v>8.6</v>
      </c>
      <c r="C112" s="5">
        <f t="shared" si="13"/>
        <v>1.1677</v>
      </c>
      <c r="D112" s="5">
        <f t="shared" si="13"/>
        <v>0.30940000000000001</v>
      </c>
      <c r="E112" s="5">
        <f t="shared" si="13"/>
        <v>3.7738999999999998</v>
      </c>
      <c r="F112" s="5">
        <f t="shared" si="13"/>
        <v>2.0000000000000001E-4</v>
      </c>
      <c r="G112" s="5">
        <f t="shared" si="13"/>
        <v>0.55769999999999997</v>
      </c>
      <c r="H112" s="5">
        <f t="shared" si="12"/>
        <v>1.7777000000000001</v>
      </c>
    </row>
    <row r="113" spans="2:8" x14ac:dyDescent="0.5">
      <c r="B113" s="5">
        <f t="shared" si="13"/>
        <v>9</v>
      </c>
      <c r="C113" s="5">
        <f t="shared" si="13"/>
        <v>1.2482</v>
      </c>
      <c r="D113" s="5">
        <f t="shared" si="13"/>
        <v>0.3301</v>
      </c>
      <c r="E113" s="5">
        <f t="shared" si="13"/>
        <v>3.7810000000000001</v>
      </c>
      <c r="F113" s="5">
        <f t="shared" si="13"/>
        <v>2.0000000000000001E-4</v>
      </c>
      <c r="G113" s="5">
        <f t="shared" si="13"/>
        <v>0.59740000000000004</v>
      </c>
      <c r="H113" s="5">
        <f t="shared" si="12"/>
        <v>1.899</v>
      </c>
    </row>
    <row r="114" spans="2:8" x14ac:dyDescent="0.5">
      <c r="B114" s="5"/>
      <c r="C114" s="5"/>
      <c r="D114" s="5"/>
      <c r="E114" s="5"/>
      <c r="F114" s="5"/>
      <c r="G114" s="5"/>
      <c r="H114" s="5"/>
    </row>
    <row r="115" spans="2:8" x14ac:dyDescent="0.5">
      <c r="B115" s="5"/>
      <c r="C115" s="5"/>
      <c r="D115" s="5"/>
      <c r="E115" s="5"/>
      <c r="F115" s="5"/>
      <c r="G115" s="19"/>
      <c r="H115" s="19"/>
    </row>
    <row r="116" spans="2:8" x14ac:dyDescent="0.5">
      <c r="B116" s="5"/>
      <c r="C116" s="5"/>
      <c r="D116" s="5"/>
      <c r="E116" s="5"/>
      <c r="F116" s="5"/>
      <c r="G116" s="19"/>
      <c r="H116" s="19"/>
    </row>
    <row r="117" spans="2:8" x14ac:dyDescent="0.5">
      <c r="B117" s="5"/>
      <c r="C117" s="5"/>
      <c r="D117" s="5"/>
      <c r="E117" s="5"/>
      <c r="F117" s="5"/>
      <c r="G117" s="19"/>
      <c r="H117" s="19"/>
    </row>
    <row r="118" spans="2:8" x14ac:dyDescent="0.5">
      <c r="B118" s="5"/>
      <c r="C118" s="5"/>
      <c r="D118" s="5"/>
      <c r="E118" s="5"/>
      <c r="F118" s="5"/>
      <c r="G118" s="19"/>
      <c r="H118" s="19"/>
    </row>
    <row r="119" spans="2:8" x14ac:dyDescent="0.5">
      <c r="B119" s="5"/>
      <c r="C119" s="5"/>
      <c r="D119" s="5"/>
      <c r="E119" s="5"/>
      <c r="F119" s="5"/>
      <c r="G119" s="19"/>
      <c r="H119" s="19"/>
    </row>
    <row r="120" spans="2:8" x14ac:dyDescent="0.5">
      <c r="B120" s="5"/>
      <c r="C120" s="5"/>
      <c r="D120" s="5"/>
      <c r="E120" s="5"/>
      <c r="F120" s="5"/>
      <c r="G120" s="19"/>
      <c r="H120" s="19"/>
    </row>
    <row r="121" spans="2:8" x14ac:dyDescent="0.5">
      <c r="B121" s="5"/>
      <c r="C121" s="5"/>
      <c r="D121" s="5"/>
      <c r="E121" s="5"/>
      <c r="F121" s="5"/>
      <c r="G121" s="19"/>
      <c r="H121" s="19"/>
    </row>
    <row r="122" spans="2:8" x14ac:dyDescent="0.5">
      <c r="B122" s="5"/>
      <c r="C122" s="5"/>
      <c r="D122" s="5"/>
      <c r="E122" s="5"/>
      <c r="F122" s="5"/>
      <c r="G122" s="19"/>
      <c r="H122" s="19"/>
    </row>
    <row r="123" spans="2:8" x14ac:dyDescent="0.5">
      <c r="B123" s="5"/>
      <c r="C123" s="5"/>
      <c r="D123" s="5"/>
      <c r="E123" s="5"/>
      <c r="F123" s="5"/>
      <c r="G123" s="19"/>
      <c r="H123" s="19"/>
    </row>
    <row r="124" spans="2:8" x14ac:dyDescent="0.5">
      <c r="B124" s="19"/>
      <c r="C124" s="19"/>
      <c r="D124" s="19"/>
      <c r="E124" s="19"/>
      <c r="F124" s="19"/>
      <c r="G124" s="19"/>
      <c r="H124" s="19"/>
    </row>
    <row r="125" spans="2:8" x14ac:dyDescent="0.5">
      <c r="B125" s="19"/>
      <c r="C125" s="19"/>
      <c r="D125" s="19"/>
      <c r="E125" s="19"/>
      <c r="F125" s="19"/>
      <c r="G125" s="19"/>
      <c r="H125" s="19"/>
    </row>
    <row r="126" spans="2:8" x14ac:dyDescent="0.5">
      <c r="B126" s="19"/>
      <c r="C126" s="19"/>
      <c r="D126" s="19"/>
      <c r="E126" s="19"/>
      <c r="F126" s="19"/>
      <c r="G126" s="19"/>
      <c r="H126" s="19"/>
    </row>
    <row r="127" spans="2:8" x14ac:dyDescent="0.5">
      <c r="B127" s="19"/>
      <c r="C127" s="19"/>
      <c r="D127" s="19"/>
      <c r="E127" s="19"/>
      <c r="F127" s="19"/>
      <c r="G127" s="19"/>
      <c r="H127" s="1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8EB7-7D9D-4A68-91E4-8ED9352E1994}">
  <dimension ref="B1:F38"/>
  <sheetViews>
    <sheetView workbookViewId="0">
      <selection activeCell="B19" sqref="B19:B24"/>
    </sheetView>
  </sheetViews>
  <sheetFormatPr defaultRowHeight="15.75" x14ac:dyDescent="0.5"/>
  <cols>
    <col min="1" max="1" width="5.25" style="6" customWidth="1"/>
    <col min="2" max="2" width="16.5" style="6" customWidth="1"/>
    <col min="3" max="3" width="10.75" style="6" bestFit="1" customWidth="1"/>
    <col min="4" max="4" width="17.625" style="6" bestFit="1" customWidth="1"/>
    <col min="5" max="5" width="12.25" style="6" customWidth="1"/>
    <col min="6" max="6" width="11.5" style="6" customWidth="1"/>
    <col min="7" max="7" width="12" style="6" customWidth="1"/>
    <col min="8" max="9" width="13.25" style="6" customWidth="1"/>
    <col min="10" max="16384" width="9" style="6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Disaster Cause Framing on Willingness to Donate at values of the moderator Climate Change Skepticism</v>
      </c>
    </row>
    <row r="2" spans="2:6" ht="16.149999999999999" thickBot="1" x14ac:dyDescent="0.55000000000000004">
      <c r="B2" s="7"/>
    </row>
    <row r="3" spans="2:6" x14ac:dyDescent="0.5">
      <c r="B3" s="8" t="s">
        <v>19</v>
      </c>
      <c r="C3" s="9"/>
      <c r="D3" s="9"/>
      <c r="E3" s="9"/>
      <c r="F3" s="10"/>
    </row>
    <row r="4" spans="2:6" ht="94.15" customHeight="1" thickBot="1" x14ac:dyDescent="0.55000000000000004">
      <c r="B4" s="36" t="s">
        <v>31</v>
      </c>
      <c r="C4" s="37"/>
      <c r="D4" s="37"/>
      <c r="E4" s="37"/>
      <c r="F4" s="38"/>
    </row>
    <row r="5" spans="2:6" x14ac:dyDescent="0.5">
      <c r="B5" s="11"/>
      <c r="C5" s="12"/>
    </row>
    <row r="6" spans="2:6" x14ac:dyDescent="0.5">
      <c r="B6" s="7" t="s">
        <v>24</v>
      </c>
      <c r="C6" s="13"/>
    </row>
    <row r="7" spans="2:6" x14ac:dyDescent="0.5">
      <c r="B7" s="13" t="s">
        <v>20</v>
      </c>
      <c r="C7" s="4" t="s">
        <v>40</v>
      </c>
      <c r="D7" s="4"/>
      <c r="E7" s="4"/>
    </row>
    <row r="8" spans="2:6" x14ac:dyDescent="0.5">
      <c r="B8" s="13" t="s">
        <v>33</v>
      </c>
      <c r="C8" s="22" t="s">
        <v>41</v>
      </c>
      <c r="D8" s="4"/>
      <c r="E8" s="4"/>
    </row>
    <row r="9" spans="2:6" x14ac:dyDescent="0.5">
      <c r="B9" s="13" t="s">
        <v>21</v>
      </c>
      <c r="C9" s="22" t="s">
        <v>49</v>
      </c>
      <c r="D9" s="4"/>
      <c r="E9" s="4"/>
    </row>
    <row r="10" spans="2:6" x14ac:dyDescent="0.5">
      <c r="B10" s="11"/>
      <c r="C10" s="12"/>
    </row>
    <row r="11" spans="2:6" x14ac:dyDescent="0.5">
      <c r="B11" s="7" t="s">
        <v>25</v>
      </c>
    </row>
    <row r="12" spans="2:6" x14ac:dyDescent="0.5">
      <c r="B12" s="4" t="s">
        <v>34</v>
      </c>
      <c r="C12" s="4"/>
    </row>
    <row r="13" spans="2:6" x14ac:dyDescent="0.5">
      <c r="B13" s="4" t="s">
        <v>35</v>
      </c>
      <c r="C13" s="4"/>
    </row>
    <row r="14" spans="2:6" x14ac:dyDescent="0.5">
      <c r="B14" s="4" t="s">
        <v>36</v>
      </c>
      <c r="C14" s="4"/>
    </row>
    <row r="15" spans="2:6" x14ac:dyDescent="0.5">
      <c r="B15" s="4" t="s">
        <v>37</v>
      </c>
      <c r="C15" s="4"/>
    </row>
    <row r="16" spans="2:6" x14ac:dyDescent="0.5">
      <c r="B16" s="4" t="s">
        <v>38</v>
      </c>
      <c r="C16" s="4"/>
    </row>
    <row r="17" spans="2:6" x14ac:dyDescent="0.5">
      <c r="B17" s="4" t="s">
        <v>39</v>
      </c>
      <c r="C17" s="4"/>
    </row>
    <row r="19" spans="2:6" x14ac:dyDescent="0.5">
      <c r="B19" s="6" t="str">
        <f>TRIM(SUBSTITUTE(B12,CHAR(202)," "))</f>
        <v>.0000 1.5920 4.5786</v>
      </c>
      <c r="C19" s="5" t="str">
        <f>RIGHT(B19, LEN(B19)-FIND(" ",B19))</f>
        <v>1.5920 4.5786</v>
      </c>
      <c r="D19" s="5" t="str">
        <f t="shared" ref="D19:D24" si="0">RIGHT(C19, LEN(C19)-FIND(" ",C19))</f>
        <v>4.5786</v>
      </c>
    </row>
    <row r="20" spans="2:6" x14ac:dyDescent="0.5">
      <c r="B20" s="6" t="str">
        <f t="shared" ref="B20:B24" si="1">TRIM(SUBSTITUTE(B13,CHAR(202)," "))</f>
        <v>1.0000 1.5920 4.7627</v>
      </c>
      <c r="C20" s="5" t="str">
        <f t="shared" ref="C20:C24" si="2">RIGHT(B20, LEN(B20)-FIND(" ",B20))</f>
        <v>1.5920 4.7627</v>
      </c>
      <c r="D20" s="5" t="str">
        <f t="shared" si="0"/>
        <v>4.7627</v>
      </c>
    </row>
    <row r="21" spans="2:6" x14ac:dyDescent="0.5">
      <c r="B21" s="6" t="str">
        <f t="shared" si="1"/>
        <v>.0000 2.8000 4.5272</v>
      </c>
      <c r="C21" s="5" t="str">
        <f t="shared" si="2"/>
        <v>2.8000 4.5272</v>
      </c>
      <c r="D21" s="5" t="str">
        <f t="shared" si="0"/>
        <v>4.5272</v>
      </c>
    </row>
    <row r="22" spans="2:6" x14ac:dyDescent="0.5">
      <c r="B22" s="6" t="str">
        <f t="shared" si="1"/>
        <v>1.0000 2.8000 4.7293</v>
      </c>
      <c r="C22" s="5" t="str">
        <f t="shared" si="2"/>
        <v>2.8000 4.7293</v>
      </c>
      <c r="D22" s="5" t="str">
        <f t="shared" si="0"/>
        <v>4.7293</v>
      </c>
    </row>
    <row r="23" spans="2:6" x14ac:dyDescent="0.5">
      <c r="B23" s="6" t="str">
        <f t="shared" si="1"/>
        <v>.0000 5.2000 4.4250</v>
      </c>
      <c r="C23" s="5" t="str">
        <f t="shared" si="2"/>
        <v>5.2000 4.4250</v>
      </c>
      <c r="D23" s="5" t="str">
        <f t="shared" si="0"/>
        <v>4.4250</v>
      </c>
    </row>
    <row r="24" spans="2:6" x14ac:dyDescent="0.5">
      <c r="B24" s="6" t="str">
        <f t="shared" si="1"/>
        <v>1.0000 5.2000 4.6630</v>
      </c>
      <c r="C24" s="5" t="str">
        <f t="shared" si="2"/>
        <v>5.2000 4.6630</v>
      </c>
      <c r="D24" s="5" t="str">
        <f t="shared" si="0"/>
        <v>4.6630</v>
      </c>
    </row>
    <row r="26" spans="2:6" x14ac:dyDescent="0.5">
      <c r="B26" s="7" t="s">
        <v>22</v>
      </c>
      <c r="C26" s="5"/>
      <c r="D26" s="5"/>
      <c r="E26" s="5"/>
    </row>
    <row r="27" spans="2:6" x14ac:dyDescent="0.5">
      <c r="B27" s="5">
        <f t="shared" ref="B27:C32" si="3">ROUND(LEFT(B19,FIND(" ",B19)-1),4)</f>
        <v>0</v>
      </c>
      <c r="C27" s="34">
        <f t="shared" si="3"/>
        <v>1.5920000000000001</v>
      </c>
      <c r="D27" s="34">
        <f t="shared" ref="D27:D32" si="4">ROUND(D19,4)</f>
        <v>4.5785999999999998</v>
      </c>
      <c r="E27" s="6" t="s">
        <v>11</v>
      </c>
      <c r="F27" s="7" t="s">
        <v>12</v>
      </c>
    </row>
    <row r="28" spans="2:6" x14ac:dyDescent="0.5">
      <c r="B28" s="5">
        <f t="shared" si="3"/>
        <v>1</v>
      </c>
      <c r="C28" s="34">
        <f t="shared" si="3"/>
        <v>1.5920000000000001</v>
      </c>
      <c r="D28" s="34">
        <f t="shared" si="4"/>
        <v>4.7626999999999997</v>
      </c>
      <c r="E28" s="14" t="s">
        <v>11</v>
      </c>
      <c r="F28" s="7" t="s">
        <v>13</v>
      </c>
    </row>
    <row r="29" spans="2:6" x14ac:dyDescent="0.5">
      <c r="B29" s="5">
        <f t="shared" si="3"/>
        <v>0</v>
      </c>
      <c r="C29" s="34">
        <f t="shared" si="3"/>
        <v>2.8</v>
      </c>
      <c r="D29" s="34">
        <f t="shared" si="4"/>
        <v>4.5271999999999997</v>
      </c>
    </row>
    <row r="30" spans="2:6" x14ac:dyDescent="0.5">
      <c r="B30" s="5">
        <f t="shared" si="3"/>
        <v>1</v>
      </c>
      <c r="C30" s="34">
        <f t="shared" si="3"/>
        <v>2.8</v>
      </c>
      <c r="D30" s="34">
        <f t="shared" si="4"/>
        <v>4.7293000000000003</v>
      </c>
    </row>
    <row r="31" spans="2:6" x14ac:dyDescent="0.5">
      <c r="B31" s="5">
        <f t="shared" si="3"/>
        <v>0</v>
      </c>
      <c r="C31" s="34">
        <f t="shared" si="3"/>
        <v>5.2</v>
      </c>
      <c r="D31" s="34">
        <f t="shared" si="4"/>
        <v>4.4249999999999998</v>
      </c>
      <c r="E31" s="6" t="s">
        <v>11</v>
      </c>
      <c r="F31" s="7" t="s">
        <v>14</v>
      </c>
    </row>
    <row r="32" spans="2:6" x14ac:dyDescent="0.5">
      <c r="B32" s="5">
        <f t="shared" si="3"/>
        <v>1</v>
      </c>
      <c r="C32" s="34">
        <f t="shared" si="3"/>
        <v>5.2</v>
      </c>
      <c r="D32" s="34">
        <f t="shared" si="4"/>
        <v>4.6630000000000003</v>
      </c>
      <c r="E32" s="6" t="s">
        <v>11</v>
      </c>
      <c r="F32" s="7" t="s">
        <v>15</v>
      </c>
    </row>
    <row r="35" spans="2:5" x14ac:dyDescent="0.5">
      <c r="B35" s="7" t="s">
        <v>23</v>
      </c>
    </row>
    <row r="36" spans="2:5" ht="47.25" x14ac:dyDescent="0.5">
      <c r="D36" s="33" t="str">
        <f>CONCATENATE("Without ", C7)</f>
        <v>Without Disaster Cause Framing</v>
      </c>
      <c r="E36" s="33" t="str">
        <f>CONCATENATE("With ", C7)</f>
        <v>With Disaster Cause Framing</v>
      </c>
    </row>
    <row r="37" spans="2:5" x14ac:dyDescent="0.5">
      <c r="C37" s="13" t="str">
        <f>CONCATENATE("Low ", C8)</f>
        <v>Low Climate Change Skepticism</v>
      </c>
      <c r="D37" s="35">
        <f>D27</f>
        <v>4.5785999999999998</v>
      </c>
      <c r="E37" s="35">
        <f>D28</f>
        <v>4.7626999999999997</v>
      </c>
    </row>
    <row r="38" spans="2:5" x14ac:dyDescent="0.5">
      <c r="C38" s="13" t="str">
        <f xml:space="preserve"> CONCATENATE("High ", C8)</f>
        <v>High Climate Change Skepticism</v>
      </c>
      <c r="D38" s="35">
        <f>D31</f>
        <v>4.4249999999999998</v>
      </c>
      <c r="E38" s="35">
        <f>D32</f>
        <v>4.6630000000000003</v>
      </c>
    </row>
  </sheetData>
  <mergeCells count="1">
    <mergeCell ref="B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84918-DBC5-46B1-AFD8-7485BCEFAD37}">
  <dimension ref="B1:I126"/>
  <sheetViews>
    <sheetView topLeftCell="A39" workbookViewId="0">
      <selection activeCell="B38" sqref="B38:B58"/>
    </sheetView>
  </sheetViews>
  <sheetFormatPr defaultRowHeight="15.75" x14ac:dyDescent="0.5"/>
  <cols>
    <col min="1" max="1" width="5.875" style="6" customWidth="1"/>
    <col min="2" max="2" width="11.875" style="6" customWidth="1"/>
    <col min="3" max="5" width="9" style="6"/>
    <col min="6" max="6" width="9.625" style="6" customWidth="1"/>
    <col min="7" max="7" width="11" style="6" customWidth="1"/>
    <col min="8" max="9" width="9" style="6"/>
    <col min="10" max="10" width="44.875" style="6" customWidth="1"/>
    <col min="11" max="16384" width="9" style="6"/>
  </cols>
  <sheetData>
    <row r="1" spans="2:9" ht="18" x14ac:dyDescent="0.55000000000000004">
      <c r="B1" s="2" t="str">
        <f>"Conditional effect of " &amp;C7 &amp;" on " &amp;C8 &amp;" at values of the moderator "&amp;C9</f>
        <v>Conditional effect of Disaster Cause Framing on Climate Change Skepticism at values of the moderator Willingness to Donate</v>
      </c>
      <c r="H1" s="5"/>
    </row>
    <row r="2" spans="2:9" ht="16.149999999999999" thickBot="1" x14ac:dyDescent="0.55000000000000004">
      <c r="H2" s="5"/>
    </row>
    <row r="3" spans="2:9" x14ac:dyDescent="0.5">
      <c r="B3" s="8" t="s">
        <v>19</v>
      </c>
      <c r="C3" s="17"/>
      <c r="D3" s="17"/>
      <c r="E3" s="17"/>
      <c r="F3" s="17"/>
      <c r="G3" s="18"/>
      <c r="I3" s="7"/>
    </row>
    <row r="4" spans="2:9" ht="97.9" customHeight="1" thickBot="1" x14ac:dyDescent="0.55000000000000004">
      <c r="B4" s="36" t="s">
        <v>104</v>
      </c>
      <c r="C4" s="37"/>
      <c r="D4" s="37"/>
      <c r="E4" s="37"/>
      <c r="F4" s="37"/>
      <c r="G4" s="38"/>
      <c r="I4" s="7"/>
    </row>
    <row r="5" spans="2:9" x14ac:dyDescent="0.5">
      <c r="B5" s="15"/>
      <c r="C5" s="15"/>
      <c r="D5" s="15"/>
      <c r="E5" s="15"/>
      <c r="F5" s="15"/>
      <c r="I5" s="7"/>
    </row>
    <row r="6" spans="2:9" x14ac:dyDescent="0.5">
      <c r="B6" s="7" t="s">
        <v>24</v>
      </c>
      <c r="C6" s="15"/>
      <c r="D6" s="15"/>
      <c r="E6" s="15"/>
      <c r="F6" s="15"/>
      <c r="I6" s="7"/>
    </row>
    <row r="7" spans="2:9" x14ac:dyDescent="0.5">
      <c r="B7" s="13" t="s">
        <v>20</v>
      </c>
      <c r="C7" s="4" t="s">
        <v>40</v>
      </c>
      <c r="D7" s="29"/>
      <c r="E7" s="29"/>
      <c r="F7" s="15"/>
      <c r="I7" s="7"/>
    </row>
    <row r="8" spans="2:9" x14ac:dyDescent="0.5">
      <c r="B8" s="13" t="s">
        <v>33</v>
      </c>
      <c r="C8" s="22" t="s">
        <v>41</v>
      </c>
      <c r="D8" s="29"/>
      <c r="E8" s="29"/>
      <c r="F8" s="15"/>
      <c r="I8" s="7"/>
    </row>
    <row r="9" spans="2:9" x14ac:dyDescent="0.5">
      <c r="B9" s="13" t="s">
        <v>21</v>
      </c>
      <c r="C9" s="22" t="s">
        <v>49</v>
      </c>
      <c r="D9" s="29"/>
      <c r="E9" s="29"/>
      <c r="F9" s="15"/>
      <c r="I9" s="7"/>
    </row>
    <row r="10" spans="2:9" x14ac:dyDescent="0.5">
      <c r="B10" s="15"/>
      <c r="C10" s="15"/>
      <c r="D10" s="15"/>
      <c r="E10" s="15"/>
      <c r="F10" s="15"/>
      <c r="I10" s="7"/>
    </row>
    <row r="11" spans="2:9" x14ac:dyDescent="0.5">
      <c r="B11" s="7" t="s">
        <v>25</v>
      </c>
      <c r="C11" s="7"/>
      <c r="D11" s="7"/>
      <c r="E11" s="7"/>
      <c r="F11" s="7"/>
      <c r="G11" s="7"/>
      <c r="H11" s="5"/>
      <c r="I11" s="7"/>
    </row>
    <row r="12" spans="2:9" x14ac:dyDescent="0.5">
      <c r="B12" s="16" t="s">
        <v>50</v>
      </c>
      <c r="C12" s="3"/>
      <c r="D12" s="3"/>
      <c r="E12" s="3"/>
      <c r="F12" s="3"/>
      <c r="G12" s="4"/>
      <c r="H12" s="5"/>
      <c r="I12" s="7"/>
    </row>
    <row r="13" spans="2:9" x14ac:dyDescent="0.5">
      <c r="B13" s="16" t="s">
        <v>74</v>
      </c>
      <c r="C13" s="3"/>
      <c r="D13" s="3"/>
      <c r="E13" s="3"/>
      <c r="F13" s="3"/>
      <c r="G13" s="4"/>
      <c r="H13" s="5"/>
    </row>
    <row r="14" spans="2:9" x14ac:dyDescent="0.5">
      <c r="B14" s="16" t="s">
        <v>75</v>
      </c>
      <c r="C14" s="3"/>
      <c r="D14" s="3"/>
      <c r="E14" s="3"/>
      <c r="F14" s="3"/>
      <c r="G14" s="4"/>
      <c r="H14" s="5"/>
    </row>
    <row r="15" spans="2:9" x14ac:dyDescent="0.5">
      <c r="B15" s="16" t="s">
        <v>76</v>
      </c>
      <c r="C15" s="3"/>
      <c r="D15" s="3"/>
      <c r="E15" s="3"/>
      <c r="F15" s="3"/>
      <c r="G15" s="4"/>
      <c r="H15" s="5"/>
    </row>
    <row r="16" spans="2:9" x14ac:dyDescent="0.5">
      <c r="B16" s="16" t="s">
        <v>77</v>
      </c>
      <c r="C16" s="3"/>
      <c r="D16" s="3"/>
      <c r="E16" s="3"/>
      <c r="F16" s="3"/>
      <c r="G16" s="4"/>
      <c r="H16" s="5"/>
    </row>
    <row r="17" spans="2:8" x14ac:dyDescent="0.5">
      <c r="B17" s="16" t="s">
        <v>78</v>
      </c>
      <c r="C17" s="3"/>
      <c r="D17" s="3"/>
      <c r="E17" s="3"/>
      <c r="F17" s="3"/>
      <c r="G17" s="4"/>
      <c r="H17" s="5"/>
    </row>
    <row r="18" spans="2:8" x14ac:dyDescent="0.5">
      <c r="B18" s="16" t="s">
        <v>79</v>
      </c>
      <c r="C18" s="3"/>
      <c r="D18" s="3"/>
      <c r="E18" s="3"/>
      <c r="F18" s="3"/>
      <c r="G18" s="4"/>
      <c r="H18" s="5"/>
    </row>
    <row r="19" spans="2:8" x14ac:dyDescent="0.5">
      <c r="B19" s="16" t="s">
        <v>80</v>
      </c>
      <c r="C19" s="3"/>
      <c r="D19" s="3"/>
      <c r="E19" s="3"/>
      <c r="F19" s="3"/>
      <c r="G19" s="4"/>
      <c r="H19" s="5"/>
    </row>
    <row r="20" spans="2:8" x14ac:dyDescent="0.5">
      <c r="B20" s="16" t="s">
        <v>81</v>
      </c>
      <c r="C20" s="3"/>
      <c r="D20" s="3"/>
      <c r="E20" s="3"/>
      <c r="F20" s="3"/>
      <c r="G20" s="4"/>
      <c r="H20" s="5"/>
    </row>
    <row r="21" spans="2:8" x14ac:dyDescent="0.5">
      <c r="B21" s="16" t="s">
        <v>82</v>
      </c>
      <c r="C21" s="3"/>
      <c r="D21" s="3"/>
      <c r="E21" s="3"/>
      <c r="F21" s="3"/>
      <c r="G21" s="4"/>
    </row>
    <row r="22" spans="2:8" x14ac:dyDescent="0.5">
      <c r="B22" s="16" t="s">
        <v>83</v>
      </c>
      <c r="C22" s="3"/>
      <c r="D22" s="3"/>
      <c r="E22" s="3"/>
      <c r="F22" s="3"/>
      <c r="G22" s="4"/>
      <c r="H22" s="5"/>
    </row>
    <row r="23" spans="2:8" x14ac:dyDescent="0.5">
      <c r="B23" s="16" t="s">
        <v>84</v>
      </c>
      <c r="C23" s="3"/>
      <c r="D23" s="3"/>
      <c r="E23" s="3"/>
      <c r="F23" s="3"/>
      <c r="G23" s="4"/>
      <c r="H23" s="5"/>
    </row>
    <row r="24" spans="2:8" x14ac:dyDescent="0.5">
      <c r="B24" s="16" t="s">
        <v>85</v>
      </c>
      <c r="C24" s="3"/>
      <c r="D24" s="3"/>
      <c r="E24" s="3"/>
      <c r="F24" s="3"/>
      <c r="G24" s="4"/>
      <c r="H24" s="5"/>
    </row>
    <row r="25" spans="2:8" x14ac:dyDescent="0.5">
      <c r="B25" s="16" t="s">
        <v>86</v>
      </c>
      <c r="C25" s="3"/>
      <c r="D25" s="3"/>
      <c r="E25" s="3"/>
      <c r="F25" s="3"/>
      <c r="G25" s="4"/>
      <c r="H25" s="5"/>
    </row>
    <row r="26" spans="2:8" x14ac:dyDescent="0.5">
      <c r="B26" s="16" t="s">
        <v>87</v>
      </c>
      <c r="C26" s="3"/>
      <c r="D26" s="3"/>
      <c r="E26" s="3"/>
      <c r="F26" s="3"/>
      <c r="G26" s="4"/>
      <c r="H26" s="5"/>
    </row>
    <row r="27" spans="2:8" x14ac:dyDescent="0.5">
      <c r="B27" s="16" t="s">
        <v>88</v>
      </c>
      <c r="C27" s="3"/>
      <c r="D27" s="3"/>
      <c r="E27" s="3"/>
      <c r="F27" s="3"/>
      <c r="G27" s="4"/>
      <c r="H27" s="5"/>
    </row>
    <row r="28" spans="2:8" x14ac:dyDescent="0.5">
      <c r="B28" s="16" t="s">
        <v>89</v>
      </c>
      <c r="C28" s="3"/>
      <c r="D28" s="3"/>
      <c r="E28" s="3"/>
      <c r="F28" s="3"/>
      <c r="G28" s="4"/>
      <c r="H28" s="5"/>
    </row>
    <row r="29" spans="2:8" x14ac:dyDescent="0.5">
      <c r="B29" s="16" t="s">
        <v>90</v>
      </c>
      <c r="C29" s="3"/>
      <c r="D29" s="3"/>
      <c r="E29" s="3"/>
      <c r="F29" s="3"/>
      <c r="G29" s="4"/>
      <c r="H29" s="5"/>
    </row>
    <row r="30" spans="2:8" x14ac:dyDescent="0.5">
      <c r="B30" s="16" t="s">
        <v>91</v>
      </c>
      <c r="C30" s="3"/>
      <c r="D30" s="3"/>
      <c r="E30" s="3"/>
      <c r="F30" s="3"/>
      <c r="G30" s="4"/>
      <c r="H30" s="5"/>
    </row>
    <row r="31" spans="2:8" x14ac:dyDescent="0.5">
      <c r="B31" s="16" t="s">
        <v>92</v>
      </c>
      <c r="C31" s="3"/>
      <c r="D31" s="3"/>
      <c r="E31" s="3"/>
      <c r="F31" s="3"/>
      <c r="G31" s="4"/>
      <c r="H31" s="5"/>
    </row>
    <row r="32" spans="2:8" x14ac:dyDescent="0.5">
      <c r="B32" s="16" t="s">
        <v>93</v>
      </c>
      <c r="C32" s="3"/>
      <c r="D32" s="3"/>
      <c r="E32" s="3"/>
      <c r="F32" s="3"/>
      <c r="G32" s="4"/>
      <c r="H32" s="5"/>
    </row>
    <row r="33" spans="2:8" x14ac:dyDescent="0.5">
      <c r="B33" s="16" t="s">
        <v>94</v>
      </c>
      <c r="C33" s="3"/>
      <c r="D33" s="3"/>
      <c r="E33" s="3"/>
      <c r="F33" s="3"/>
      <c r="G33" s="4"/>
      <c r="H33" s="5"/>
    </row>
    <row r="34" spans="2:8" x14ac:dyDescent="0.5">
      <c r="B34" s="16"/>
      <c r="C34" s="3"/>
      <c r="D34" s="3"/>
      <c r="E34" s="3"/>
      <c r="F34" s="3"/>
      <c r="G34" s="4"/>
      <c r="H34" s="5"/>
    </row>
    <row r="35" spans="2:8" x14ac:dyDescent="0.5">
      <c r="C35" s="19"/>
      <c r="D35" s="19"/>
      <c r="E35" s="19"/>
      <c r="F35" s="19"/>
      <c r="H35" s="5"/>
    </row>
    <row r="36" spans="2:8" x14ac:dyDescent="0.5">
      <c r="B36" s="20" t="s">
        <v>16</v>
      </c>
      <c r="C36" s="19"/>
      <c r="D36" s="19"/>
      <c r="E36" s="19"/>
      <c r="F36" s="19"/>
      <c r="G36" s="19"/>
      <c r="H36" s="19"/>
    </row>
    <row r="37" spans="2:8" x14ac:dyDescent="0.5">
      <c r="B37" s="21" t="str">
        <f>SUBSTITUTE(B12,CHAR(160)," ")</f>
        <v xml:space="preserve">skeptic     Effect         se          t          p       LLCI       ULCI </v>
      </c>
      <c r="C37" s="5"/>
      <c r="D37" s="5"/>
      <c r="E37" s="5"/>
      <c r="F37" s="5"/>
      <c r="G37" s="19"/>
      <c r="H37" s="19"/>
    </row>
    <row r="38" spans="2:8" x14ac:dyDescent="0.5">
      <c r="B38" s="5" t="str">
        <f>TRIM(SUBSTITUTE(B13,CHAR(202)," "))</f>
        <v>1.0000 .1752 .2112 .8298 .4076 -.2411 .5916</v>
      </c>
      <c r="C38" s="5"/>
      <c r="D38" s="5"/>
      <c r="E38" s="5"/>
      <c r="F38" s="5"/>
      <c r="G38" s="19"/>
      <c r="H38" s="19"/>
    </row>
    <row r="39" spans="2:8" x14ac:dyDescent="0.5">
      <c r="B39" s="5" t="str">
        <f t="shared" ref="B39:B58" si="0">TRIM(SUBSTITUTE(B14,CHAR(202)," "))</f>
        <v>1.4000 .1812 .1909 .9493 .3436 -.1951 .5576</v>
      </c>
      <c r="C39" s="5"/>
      <c r="D39" s="5"/>
      <c r="E39" s="5"/>
      <c r="F39" s="5"/>
      <c r="G39" s="19"/>
      <c r="H39" s="19"/>
    </row>
    <row r="40" spans="2:8" x14ac:dyDescent="0.5">
      <c r="B40" s="5" t="str">
        <f t="shared" si="0"/>
        <v>1.8000 .1872 .1726 1.0842 .2795 -.1532 .5275</v>
      </c>
      <c r="C40" s="5"/>
      <c r="D40" s="5"/>
      <c r="E40" s="5"/>
      <c r="F40" s="5"/>
      <c r="G40" s="19"/>
      <c r="H40" s="19"/>
    </row>
    <row r="41" spans="2:8" x14ac:dyDescent="0.5">
      <c r="B41" s="5" t="str">
        <f t="shared" si="0"/>
        <v>2.2000 .1931 .1571 1.2293 .2204 -.1166 .5029</v>
      </c>
      <c r="C41" s="5"/>
      <c r="D41" s="5"/>
      <c r="E41" s="5"/>
      <c r="F41" s="5"/>
      <c r="G41" s="19"/>
      <c r="H41" s="19"/>
    </row>
    <row r="42" spans="2:8" x14ac:dyDescent="0.5">
      <c r="B42" s="5" t="str">
        <f t="shared" si="0"/>
        <v>2.6000 .1991 .1452 1.3711 .1718 -.0872 .4854</v>
      </c>
      <c r="C42" s="5"/>
      <c r="D42" s="5"/>
      <c r="E42" s="5"/>
      <c r="F42" s="5"/>
      <c r="G42" s="19"/>
      <c r="H42" s="19"/>
    </row>
    <row r="43" spans="2:8" x14ac:dyDescent="0.5">
      <c r="B43" s="5" t="str">
        <f t="shared" si="0"/>
        <v>3.0000 .2051 .1379 1.4873 .1385 -.0668 .4769</v>
      </c>
      <c r="C43" s="5"/>
      <c r="D43" s="5"/>
      <c r="E43" s="5"/>
      <c r="F43" s="5"/>
      <c r="G43" s="19"/>
      <c r="H43" s="19"/>
    </row>
    <row r="44" spans="2:8" x14ac:dyDescent="0.5">
      <c r="B44" s="5" t="str">
        <f t="shared" si="0"/>
        <v>3.4000 .2111 .1359 1.5535 .1218 -.0568 .4789</v>
      </c>
      <c r="C44" s="5"/>
      <c r="D44" s="5"/>
      <c r="E44" s="5"/>
      <c r="F44" s="5"/>
      <c r="G44" s="19"/>
      <c r="H44" s="19"/>
    </row>
    <row r="45" spans="2:8" x14ac:dyDescent="0.5">
      <c r="B45" s="5" t="str">
        <f t="shared" si="0"/>
        <v>3.8000 .2170 .1394 1.5573 .1209 -.0577 .4918</v>
      </c>
      <c r="C45" s="5"/>
      <c r="D45" s="5"/>
      <c r="E45" s="5"/>
      <c r="F45" s="5"/>
      <c r="G45" s="19"/>
      <c r="H45" s="19"/>
    </row>
    <row r="46" spans="2:8" x14ac:dyDescent="0.5">
      <c r="B46" s="5" t="str">
        <f t="shared" si="0"/>
        <v>4.2000 .2230 .1480 1.5067 .1334 -.0688 .5148</v>
      </c>
      <c r="C46" s="5"/>
      <c r="D46" s="5"/>
      <c r="E46" s="5"/>
      <c r="F46" s="5"/>
      <c r="G46" s="19"/>
      <c r="H46" s="19"/>
    </row>
    <row r="47" spans="2:8" x14ac:dyDescent="0.5">
      <c r="B47" s="5" t="str">
        <f t="shared" si="0"/>
        <v>4.6000 .2290 .1610 1.4225 .1564 -.0884 .5463</v>
      </c>
      <c r="C47" s="5"/>
      <c r="D47" s="5"/>
      <c r="E47" s="5"/>
      <c r="F47" s="5"/>
      <c r="G47" s="19"/>
      <c r="H47" s="19"/>
    </row>
    <row r="48" spans="2:8" x14ac:dyDescent="0.5">
      <c r="B48" s="5" t="str">
        <f t="shared" si="0"/>
        <v>5.0000 .2349 .1773 1.3251 .1866 -.1146 .5845</v>
      </c>
      <c r="C48" s="5"/>
      <c r="D48" s="5"/>
      <c r="E48" s="5"/>
      <c r="F48" s="5"/>
      <c r="G48" s="19"/>
      <c r="H48" s="19"/>
    </row>
    <row r="49" spans="2:8" x14ac:dyDescent="0.5">
      <c r="B49" s="5" t="str">
        <f t="shared" si="0"/>
        <v>5.4000 .2409 .1962 1.2281 .2208 -.1458 .6276</v>
      </c>
      <c r="C49" s="5"/>
      <c r="D49" s="5"/>
      <c r="E49" s="5"/>
      <c r="F49" s="5"/>
      <c r="G49" s="19"/>
      <c r="H49" s="19"/>
    </row>
    <row r="50" spans="2:8" x14ac:dyDescent="0.5">
      <c r="B50" s="5" t="str">
        <f t="shared" si="0"/>
        <v>5.8000 .2469 .2169 1.1382 .2563 -.1807 .6745</v>
      </c>
      <c r="C50" s="5"/>
      <c r="D50" s="5"/>
      <c r="E50" s="5"/>
      <c r="F50" s="5"/>
      <c r="G50" s="19"/>
      <c r="H50" s="19"/>
    </row>
    <row r="51" spans="2:8" x14ac:dyDescent="0.5">
      <c r="B51" s="5" t="str">
        <f t="shared" si="0"/>
        <v>6.2000 .2528 .2390 1.0579 .2913 -.2184 .7241</v>
      </c>
      <c r="C51" s="5"/>
      <c r="D51" s="5"/>
      <c r="E51" s="5"/>
      <c r="F51" s="5"/>
      <c r="G51" s="19"/>
      <c r="H51" s="19"/>
    </row>
    <row r="52" spans="2:8" x14ac:dyDescent="0.5">
      <c r="B52" s="5" t="str">
        <f t="shared" si="0"/>
        <v>6.6000 .2588 .2622 .9872 .3247 -.2581 .7757</v>
      </c>
      <c r="C52" s="5"/>
      <c r="D52" s="5"/>
      <c r="E52" s="5"/>
      <c r="F52" s="5"/>
      <c r="G52" s="19"/>
      <c r="H52" s="19"/>
    </row>
    <row r="53" spans="2:8" x14ac:dyDescent="0.5">
      <c r="B53" s="5" t="str">
        <f t="shared" si="0"/>
        <v>7.0000 .2648 .2861 .9255 .3558 -.2993 .8288</v>
      </c>
      <c r="C53" s="5"/>
      <c r="D53" s="5"/>
      <c r="E53" s="5"/>
      <c r="F53" s="5"/>
      <c r="G53" s="19"/>
      <c r="H53" s="19"/>
    </row>
    <row r="54" spans="2:8" x14ac:dyDescent="0.5">
      <c r="B54" s="5" t="str">
        <f t="shared" si="0"/>
        <v>7.4000 .2707 .3106 .8716 .3845 -.3417 .8832</v>
      </c>
      <c r="C54" s="5"/>
      <c r="D54" s="5"/>
      <c r="E54" s="5"/>
      <c r="F54" s="5"/>
      <c r="G54" s="19"/>
      <c r="H54" s="19"/>
    </row>
    <row r="55" spans="2:8" x14ac:dyDescent="0.5">
      <c r="B55" s="5" t="str">
        <f t="shared" si="0"/>
        <v>7.8000 .2767 .3357 .8244 .4107 -.3850 .9385</v>
      </c>
      <c r="C55" s="5"/>
      <c r="D55" s="5"/>
      <c r="E55" s="5"/>
      <c r="F55" s="5"/>
      <c r="G55" s="19"/>
      <c r="H55" s="19"/>
    </row>
    <row r="56" spans="2:8" x14ac:dyDescent="0.5">
      <c r="B56" s="5" t="str">
        <f t="shared" si="0"/>
        <v>8.2000 .2827 .3610 .7830 .4345 -.4291 .9945</v>
      </c>
      <c r="C56" s="5"/>
      <c r="D56" s="5"/>
      <c r="E56" s="5"/>
      <c r="F56" s="5"/>
      <c r="G56" s="19"/>
      <c r="H56" s="19"/>
    </row>
    <row r="57" spans="2:8" x14ac:dyDescent="0.5">
      <c r="B57" s="5" t="str">
        <f t="shared" si="0"/>
        <v>8.6000 .2887 .3867 .7464 .4563 -.4738 1.0511</v>
      </c>
      <c r="C57" s="5"/>
      <c r="D57" s="5"/>
      <c r="E57" s="5"/>
      <c r="F57" s="5"/>
      <c r="G57" s="19"/>
      <c r="H57" s="19"/>
    </row>
    <row r="58" spans="2:8" x14ac:dyDescent="0.5">
      <c r="B58" s="5" t="str">
        <f t="shared" si="0"/>
        <v>9.0000 .2946 .4126 .7140 .4760 -.5189 1.1082</v>
      </c>
      <c r="C58" s="5"/>
      <c r="D58" s="5"/>
      <c r="E58" s="5"/>
      <c r="F58" s="5"/>
      <c r="G58" s="19"/>
      <c r="H58" s="19"/>
    </row>
    <row r="59" spans="2:8" x14ac:dyDescent="0.5">
      <c r="B59" s="5" t="str">
        <f t="shared" ref="B38:B59" si="1">TRIM(SUBSTITUTE(B34,CHAR(160)," "))</f>
        <v/>
      </c>
      <c r="C59" s="5"/>
      <c r="D59" s="5"/>
      <c r="E59" s="5"/>
      <c r="F59" s="5"/>
      <c r="G59" s="19"/>
      <c r="H59" s="19"/>
    </row>
    <row r="60" spans="2:8" x14ac:dyDescent="0.5">
      <c r="B60" s="5"/>
      <c r="C60" s="5"/>
      <c r="D60" s="5"/>
      <c r="E60" s="5"/>
      <c r="F60" s="5"/>
      <c r="G60" s="19"/>
      <c r="H60" s="19"/>
    </row>
    <row r="61" spans="2:8" x14ac:dyDescent="0.5">
      <c r="B61" s="5"/>
      <c r="C61" s="5"/>
      <c r="D61" s="5"/>
      <c r="E61" s="5"/>
      <c r="F61" s="5"/>
      <c r="G61" s="19"/>
      <c r="H61" s="19"/>
    </row>
    <row r="62" spans="2:8" x14ac:dyDescent="0.5">
      <c r="B62" s="21" t="s">
        <v>17</v>
      </c>
      <c r="C62" s="5"/>
      <c r="D62" s="5"/>
      <c r="E62" s="5"/>
      <c r="F62" s="5"/>
      <c r="G62" s="19"/>
      <c r="H62" s="19"/>
    </row>
    <row r="63" spans="2:8" x14ac:dyDescent="0.5">
      <c r="B63" s="21" t="str">
        <f t="shared" ref="B63:B84" si="2">TRIM(B37)</f>
        <v>skeptic Effect se t p LLCI ULCI</v>
      </c>
      <c r="C63" s="5"/>
      <c r="D63" s="5"/>
      <c r="E63" s="5"/>
      <c r="F63" s="5"/>
      <c r="G63" s="19"/>
      <c r="H63" s="19"/>
    </row>
    <row r="64" spans="2:8" x14ac:dyDescent="0.5">
      <c r="B64" s="5" t="str">
        <f t="shared" si="2"/>
        <v>1.0000 .1752 .2112 .8298 .4076 -.2411 .5916</v>
      </c>
      <c r="C64" s="5" t="str">
        <f>RIGHT(B64, LEN(B64)-FIND(" ",B64))</f>
        <v>.1752 .2112 .8298 .4076 -.2411 .5916</v>
      </c>
      <c r="D64" s="5" t="str">
        <f t="shared" ref="D64:H79" si="3">RIGHT(C64, LEN(C64)-FIND(" ",C64))</f>
        <v>.2112 .8298 .4076 -.2411 .5916</v>
      </c>
      <c r="E64" s="5" t="str">
        <f t="shared" si="3"/>
        <v>.8298 .4076 -.2411 .5916</v>
      </c>
      <c r="F64" s="5" t="str">
        <f>RIGHT(E64, LEN(E64)-FIND(" ",E64))</f>
        <v>.4076 -.2411 .5916</v>
      </c>
      <c r="G64" s="5" t="str">
        <f>RIGHT(F64, LEN(F64)-FIND(" ",F64))</f>
        <v>-.2411 .5916</v>
      </c>
      <c r="H64" s="5" t="str">
        <f>RIGHT(G64, LEN(G64)-FIND(" ",G64))</f>
        <v>.5916</v>
      </c>
    </row>
    <row r="65" spans="2:8" x14ac:dyDescent="0.5">
      <c r="B65" s="5" t="str">
        <f t="shared" si="2"/>
        <v>1.4000 .1812 .1909 .9493 .3436 -.1951 .5576</v>
      </c>
      <c r="C65" s="5" t="str">
        <f t="shared" ref="C65:H80" si="4">RIGHT(B65, LEN(B65)-FIND(" ",B65))</f>
        <v>.1812 .1909 .9493 .3436 -.1951 .5576</v>
      </c>
      <c r="D65" s="5" t="str">
        <f t="shared" si="3"/>
        <v>.1909 .9493 .3436 -.1951 .5576</v>
      </c>
      <c r="E65" s="5" t="str">
        <f t="shared" si="3"/>
        <v>.9493 .3436 -.1951 .5576</v>
      </c>
      <c r="F65" s="5" t="str">
        <f t="shared" si="3"/>
        <v>.3436 -.1951 .5576</v>
      </c>
      <c r="G65" s="5" t="str">
        <f t="shared" si="3"/>
        <v>-.1951 .5576</v>
      </c>
      <c r="H65" s="5" t="str">
        <f t="shared" si="3"/>
        <v>.5576</v>
      </c>
    </row>
    <row r="66" spans="2:8" x14ac:dyDescent="0.5">
      <c r="B66" s="5" t="str">
        <f t="shared" si="2"/>
        <v>1.8000 .1872 .1726 1.0842 .2795 -.1532 .5275</v>
      </c>
      <c r="C66" s="5" t="str">
        <f t="shared" si="4"/>
        <v>.1872 .1726 1.0842 .2795 -.1532 .5275</v>
      </c>
      <c r="D66" s="5" t="str">
        <f t="shared" si="3"/>
        <v>.1726 1.0842 .2795 -.1532 .5275</v>
      </c>
      <c r="E66" s="5" t="str">
        <f t="shared" si="3"/>
        <v>1.0842 .2795 -.1532 .5275</v>
      </c>
      <c r="F66" s="5" t="str">
        <f t="shared" si="3"/>
        <v>.2795 -.1532 .5275</v>
      </c>
      <c r="G66" s="5" t="str">
        <f t="shared" si="3"/>
        <v>-.1532 .5275</v>
      </c>
      <c r="H66" s="5" t="str">
        <f t="shared" si="3"/>
        <v>.5275</v>
      </c>
    </row>
    <row r="67" spans="2:8" x14ac:dyDescent="0.5">
      <c r="B67" s="5" t="str">
        <f t="shared" si="2"/>
        <v>2.2000 .1931 .1571 1.2293 .2204 -.1166 .5029</v>
      </c>
      <c r="C67" s="5" t="str">
        <f t="shared" si="4"/>
        <v>.1931 .1571 1.2293 .2204 -.1166 .5029</v>
      </c>
      <c r="D67" s="5" t="str">
        <f t="shared" si="3"/>
        <v>.1571 1.2293 .2204 -.1166 .5029</v>
      </c>
      <c r="E67" s="5" t="str">
        <f t="shared" si="3"/>
        <v>1.2293 .2204 -.1166 .5029</v>
      </c>
      <c r="F67" s="5" t="str">
        <f t="shared" si="3"/>
        <v>.2204 -.1166 .5029</v>
      </c>
      <c r="G67" s="5" t="str">
        <f t="shared" si="3"/>
        <v>-.1166 .5029</v>
      </c>
      <c r="H67" s="5" t="str">
        <f t="shared" si="3"/>
        <v>.5029</v>
      </c>
    </row>
    <row r="68" spans="2:8" x14ac:dyDescent="0.5">
      <c r="B68" s="5" t="str">
        <f t="shared" si="2"/>
        <v>2.6000 .1991 .1452 1.3711 .1718 -.0872 .4854</v>
      </c>
      <c r="C68" s="5" t="str">
        <f t="shared" si="4"/>
        <v>.1991 .1452 1.3711 .1718 -.0872 .4854</v>
      </c>
      <c r="D68" s="5" t="str">
        <f t="shared" si="3"/>
        <v>.1452 1.3711 .1718 -.0872 .4854</v>
      </c>
      <c r="E68" s="5" t="str">
        <f t="shared" si="3"/>
        <v>1.3711 .1718 -.0872 .4854</v>
      </c>
      <c r="F68" s="5" t="str">
        <f t="shared" si="3"/>
        <v>.1718 -.0872 .4854</v>
      </c>
      <c r="G68" s="5" t="str">
        <f t="shared" si="3"/>
        <v>-.0872 .4854</v>
      </c>
      <c r="H68" s="5" t="str">
        <f t="shared" si="3"/>
        <v>.4854</v>
      </c>
    </row>
    <row r="69" spans="2:8" x14ac:dyDescent="0.5">
      <c r="B69" s="5" t="str">
        <f t="shared" si="2"/>
        <v>3.0000 .2051 .1379 1.4873 .1385 -.0668 .4769</v>
      </c>
      <c r="C69" s="5" t="str">
        <f t="shared" si="4"/>
        <v>.2051 .1379 1.4873 .1385 -.0668 .4769</v>
      </c>
      <c r="D69" s="5" t="str">
        <f t="shared" si="3"/>
        <v>.1379 1.4873 .1385 -.0668 .4769</v>
      </c>
      <c r="E69" s="5" t="str">
        <f t="shared" si="3"/>
        <v>1.4873 .1385 -.0668 .4769</v>
      </c>
      <c r="F69" s="5" t="str">
        <f t="shared" si="3"/>
        <v>.1385 -.0668 .4769</v>
      </c>
      <c r="G69" s="5" t="str">
        <f t="shared" si="3"/>
        <v>-.0668 .4769</v>
      </c>
      <c r="H69" s="5" t="str">
        <f t="shared" si="3"/>
        <v>.4769</v>
      </c>
    </row>
    <row r="70" spans="2:8" x14ac:dyDescent="0.5">
      <c r="B70" s="5" t="str">
        <f t="shared" si="2"/>
        <v>3.4000 .2111 .1359 1.5535 .1218 -.0568 .4789</v>
      </c>
      <c r="C70" s="5" t="str">
        <f t="shared" si="4"/>
        <v>.2111 .1359 1.5535 .1218 -.0568 .4789</v>
      </c>
      <c r="D70" s="5" t="str">
        <f t="shared" si="3"/>
        <v>.1359 1.5535 .1218 -.0568 .4789</v>
      </c>
      <c r="E70" s="5" t="str">
        <f t="shared" si="3"/>
        <v>1.5535 .1218 -.0568 .4789</v>
      </c>
      <c r="F70" s="5" t="str">
        <f t="shared" si="3"/>
        <v>.1218 -.0568 .4789</v>
      </c>
      <c r="G70" s="5" t="str">
        <f t="shared" si="3"/>
        <v>-.0568 .4789</v>
      </c>
      <c r="H70" s="5" t="str">
        <f t="shared" si="3"/>
        <v>.4789</v>
      </c>
    </row>
    <row r="71" spans="2:8" x14ac:dyDescent="0.5">
      <c r="B71" s="5" t="str">
        <f t="shared" si="2"/>
        <v>3.8000 .2170 .1394 1.5573 .1209 -.0577 .4918</v>
      </c>
      <c r="C71" s="5" t="str">
        <f t="shared" si="4"/>
        <v>.2170 .1394 1.5573 .1209 -.0577 .4918</v>
      </c>
      <c r="D71" s="5" t="str">
        <f t="shared" si="3"/>
        <v>.1394 1.5573 .1209 -.0577 .4918</v>
      </c>
      <c r="E71" s="5" t="str">
        <f t="shared" si="3"/>
        <v>1.5573 .1209 -.0577 .4918</v>
      </c>
      <c r="F71" s="5" t="str">
        <f t="shared" si="3"/>
        <v>.1209 -.0577 .4918</v>
      </c>
      <c r="G71" s="5" t="str">
        <f t="shared" si="3"/>
        <v>-.0577 .4918</v>
      </c>
      <c r="H71" s="5" t="str">
        <f t="shared" si="3"/>
        <v>.4918</v>
      </c>
    </row>
    <row r="72" spans="2:8" x14ac:dyDescent="0.5">
      <c r="B72" s="5" t="str">
        <f t="shared" si="2"/>
        <v>4.2000 .2230 .1480 1.5067 .1334 -.0688 .5148</v>
      </c>
      <c r="C72" s="5" t="str">
        <f t="shared" si="4"/>
        <v>.2230 .1480 1.5067 .1334 -.0688 .5148</v>
      </c>
      <c r="D72" s="5" t="str">
        <f t="shared" si="3"/>
        <v>.1480 1.5067 .1334 -.0688 .5148</v>
      </c>
      <c r="E72" s="5" t="str">
        <f t="shared" si="3"/>
        <v>1.5067 .1334 -.0688 .5148</v>
      </c>
      <c r="F72" s="5" t="str">
        <f t="shared" si="3"/>
        <v>.1334 -.0688 .5148</v>
      </c>
      <c r="G72" s="5" t="str">
        <f t="shared" si="3"/>
        <v>-.0688 .5148</v>
      </c>
      <c r="H72" s="5" t="str">
        <f t="shared" si="3"/>
        <v>.5148</v>
      </c>
    </row>
    <row r="73" spans="2:8" x14ac:dyDescent="0.5">
      <c r="B73" s="5" t="str">
        <f t="shared" si="2"/>
        <v>4.6000 .2290 .1610 1.4225 .1564 -.0884 .5463</v>
      </c>
      <c r="C73" s="5" t="str">
        <f t="shared" si="4"/>
        <v>.2290 .1610 1.4225 .1564 -.0884 .5463</v>
      </c>
      <c r="D73" s="5" t="str">
        <f t="shared" si="3"/>
        <v>.1610 1.4225 .1564 -.0884 .5463</v>
      </c>
      <c r="E73" s="5" t="str">
        <f t="shared" si="3"/>
        <v>1.4225 .1564 -.0884 .5463</v>
      </c>
      <c r="F73" s="5" t="str">
        <f t="shared" si="3"/>
        <v>.1564 -.0884 .5463</v>
      </c>
      <c r="G73" s="5" t="str">
        <f t="shared" si="3"/>
        <v>-.0884 .5463</v>
      </c>
      <c r="H73" s="5" t="str">
        <f t="shared" si="3"/>
        <v>.5463</v>
      </c>
    </row>
    <row r="74" spans="2:8" x14ac:dyDescent="0.5">
      <c r="B74" s="5" t="str">
        <f t="shared" si="2"/>
        <v>5.0000 .2349 .1773 1.3251 .1866 -.1146 .5845</v>
      </c>
      <c r="C74" s="5" t="str">
        <f t="shared" si="4"/>
        <v>.2349 .1773 1.3251 .1866 -.1146 .5845</v>
      </c>
      <c r="D74" s="5" t="str">
        <f t="shared" si="3"/>
        <v>.1773 1.3251 .1866 -.1146 .5845</v>
      </c>
      <c r="E74" s="5" t="str">
        <f t="shared" si="3"/>
        <v>1.3251 .1866 -.1146 .5845</v>
      </c>
      <c r="F74" s="5" t="str">
        <f t="shared" si="3"/>
        <v>.1866 -.1146 .5845</v>
      </c>
      <c r="G74" s="5" t="str">
        <f t="shared" si="3"/>
        <v>-.1146 .5845</v>
      </c>
      <c r="H74" s="5" t="str">
        <f t="shared" si="3"/>
        <v>.5845</v>
      </c>
    </row>
    <row r="75" spans="2:8" x14ac:dyDescent="0.5">
      <c r="B75" s="5" t="str">
        <f t="shared" si="2"/>
        <v>5.4000 .2409 .1962 1.2281 .2208 -.1458 .6276</v>
      </c>
      <c r="C75" s="5" t="str">
        <f t="shared" si="4"/>
        <v>.2409 .1962 1.2281 .2208 -.1458 .6276</v>
      </c>
      <c r="D75" s="5" t="str">
        <f t="shared" si="3"/>
        <v>.1962 1.2281 .2208 -.1458 .6276</v>
      </c>
      <c r="E75" s="5" t="str">
        <f t="shared" si="3"/>
        <v>1.2281 .2208 -.1458 .6276</v>
      </c>
      <c r="F75" s="5" t="str">
        <f t="shared" si="3"/>
        <v>.2208 -.1458 .6276</v>
      </c>
      <c r="G75" s="5" t="str">
        <f t="shared" si="3"/>
        <v>-.1458 .6276</v>
      </c>
      <c r="H75" s="5" t="str">
        <f t="shared" si="3"/>
        <v>.6276</v>
      </c>
    </row>
    <row r="76" spans="2:8" x14ac:dyDescent="0.5">
      <c r="B76" s="5" t="str">
        <f t="shared" si="2"/>
        <v>5.8000 .2469 .2169 1.1382 .2563 -.1807 .6745</v>
      </c>
      <c r="C76" s="5" t="str">
        <f t="shared" si="4"/>
        <v>.2469 .2169 1.1382 .2563 -.1807 .6745</v>
      </c>
      <c r="D76" s="5" t="str">
        <f t="shared" si="3"/>
        <v>.2169 1.1382 .2563 -.1807 .6745</v>
      </c>
      <c r="E76" s="5" t="str">
        <f t="shared" si="3"/>
        <v>1.1382 .2563 -.1807 .6745</v>
      </c>
      <c r="F76" s="5" t="str">
        <f t="shared" si="3"/>
        <v>.2563 -.1807 .6745</v>
      </c>
      <c r="G76" s="5" t="str">
        <f t="shared" si="3"/>
        <v>-.1807 .6745</v>
      </c>
      <c r="H76" s="5" t="str">
        <f t="shared" si="3"/>
        <v>.6745</v>
      </c>
    </row>
    <row r="77" spans="2:8" x14ac:dyDescent="0.5">
      <c r="B77" s="5" t="str">
        <f t="shared" si="2"/>
        <v>6.2000 .2528 .2390 1.0579 .2913 -.2184 .7241</v>
      </c>
      <c r="C77" s="5" t="str">
        <f t="shared" si="4"/>
        <v>.2528 .2390 1.0579 .2913 -.2184 .7241</v>
      </c>
      <c r="D77" s="5" t="str">
        <f t="shared" si="3"/>
        <v>.2390 1.0579 .2913 -.2184 .7241</v>
      </c>
      <c r="E77" s="5" t="str">
        <f t="shared" si="3"/>
        <v>1.0579 .2913 -.2184 .7241</v>
      </c>
      <c r="F77" s="5" t="str">
        <f t="shared" si="3"/>
        <v>.2913 -.2184 .7241</v>
      </c>
      <c r="G77" s="5" t="str">
        <f t="shared" si="3"/>
        <v>-.2184 .7241</v>
      </c>
      <c r="H77" s="5" t="str">
        <f t="shared" si="3"/>
        <v>.7241</v>
      </c>
    </row>
    <row r="78" spans="2:8" x14ac:dyDescent="0.5">
      <c r="B78" s="5" t="str">
        <f t="shared" si="2"/>
        <v>6.6000 .2588 .2622 .9872 .3247 -.2581 .7757</v>
      </c>
      <c r="C78" s="5" t="str">
        <f t="shared" si="4"/>
        <v>.2588 .2622 .9872 .3247 -.2581 .7757</v>
      </c>
      <c r="D78" s="5" t="str">
        <f t="shared" si="3"/>
        <v>.2622 .9872 .3247 -.2581 .7757</v>
      </c>
      <c r="E78" s="5" t="str">
        <f t="shared" si="3"/>
        <v>.9872 .3247 -.2581 .7757</v>
      </c>
      <c r="F78" s="5" t="str">
        <f t="shared" si="3"/>
        <v>.3247 -.2581 .7757</v>
      </c>
      <c r="G78" s="5" t="str">
        <f t="shared" si="3"/>
        <v>-.2581 .7757</v>
      </c>
      <c r="H78" s="5" t="str">
        <f t="shared" si="3"/>
        <v>.7757</v>
      </c>
    </row>
    <row r="79" spans="2:8" x14ac:dyDescent="0.5">
      <c r="B79" s="5" t="str">
        <f t="shared" si="2"/>
        <v>7.0000 .2648 .2861 .9255 .3558 -.2993 .8288</v>
      </c>
      <c r="C79" s="5" t="str">
        <f t="shared" si="4"/>
        <v>.2648 .2861 .9255 .3558 -.2993 .8288</v>
      </c>
      <c r="D79" s="5" t="str">
        <f t="shared" si="3"/>
        <v>.2861 .9255 .3558 -.2993 .8288</v>
      </c>
      <c r="E79" s="5" t="str">
        <f t="shared" si="3"/>
        <v>.9255 .3558 -.2993 .8288</v>
      </c>
      <c r="F79" s="5" t="str">
        <f t="shared" si="3"/>
        <v>.3558 -.2993 .8288</v>
      </c>
      <c r="G79" s="5" t="str">
        <f t="shared" si="3"/>
        <v>-.2993 .8288</v>
      </c>
      <c r="H79" s="5" t="str">
        <f t="shared" si="3"/>
        <v>.8288</v>
      </c>
    </row>
    <row r="80" spans="2:8" x14ac:dyDescent="0.5">
      <c r="B80" s="5" t="str">
        <f t="shared" si="2"/>
        <v>7.4000 .2707 .3106 .8716 .3845 -.3417 .8832</v>
      </c>
      <c r="C80" s="5" t="str">
        <f t="shared" si="4"/>
        <v>.2707 .3106 .8716 .3845 -.3417 .8832</v>
      </c>
      <c r="D80" s="5" t="str">
        <f t="shared" si="4"/>
        <v>.3106 .8716 .3845 -.3417 .8832</v>
      </c>
      <c r="E80" s="5" t="str">
        <f t="shared" si="4"/>
        <v>.8716 .3845 -.3417 .8832</v>
      </c>
      <c r="F80" s="5" t="str">
        <f t="shared" si="4"/>
        <v>.3845 -.3417 .8832</v>
      </c>
      <c r="G80" s="5" t="str">
        <f t="shared" si="4"/>
        <v>-.3417 .8832</v>
      </c>
      <c r="H80" s="5" t="str">
        <f t="shared" si="4"/>
        <v>.8832</v>
      </c>
    </row>
    <row r="81" spans="2:8" x14ac:dyDescent="0.5">
      <c r="B81" s="5" t="str">
        <f t="shared" si="2"/>
        <v>7.8000 .2767 .3357 .8244 .4107 -.3850 .9385</v>
      </c>
      <c r="C81" s="5" t="str">
        <f t="shared" ref="C81:H84" si="5">RIGHT(B81, LEN(B81)-FIND(" ",B81))</f>
        <v>.2767 .3357 .8244 .4107 -.3850 .9385</v>
      </c>
      <c r="D81" s="5" t="str">
        <f t="shared" si="5"/>
        <v>.3357 .8244 .4107 -.3850 .9385</v>
      </c>
      <c r="E81" s="5" t="str">
        <f t="shared" si="5"/>
        <v>.8244 .4107 -.3850 .9385</v>
      </c>
      <c r="F81" s="5" t="str">
        <f t="shared" si="5"/>
        <v>.4107 -.3850 .9385</v>
      </c>
      <c r="G81" s="5" t="str">
        <f t="shared" si="5"/>
        <v>-.3850 .9385</v>
      </c>
      <c r="H81" s="5" t="str">
        <f t="shared" si="5"/>
        <v>.9385</v>
      </c>
    </row>
    <row r="82" spans="2:8" x14ac:dyDescent="0.5">
      <c r="B82" s="5" t="str">
        <f t="shared" si="2"/>
        <v>8.2000 .2827 .3610 .7830 .4345 -.4291 .9945</v>
      </c>
      <c r="C82" s="5" t="str">
        <f t="shared" si="5"/>
        <v>.2827 .3610 .7830 .4345 -.4291 .9945</v>
      </c>
      <c r="D82" s="5" t="str">
        <f t="shared" si="5"/>
        <v>.3610 .7830 .4345 -.4291 .9945</v>
      </c>
      <c r="E82" s="5" t="str">
        <f t="shared" si="5"/>
        <v>.7830 .4345 -.4291 .9945</v>
      </c>
      <c r="F82" s="5" t="str">
        <f t="shared" si="5"/>
        <v>.4345 -.4291 .9945</v>
      </c>
      <c r="G82" s="5" t="str">
        <f t="shared" si="5"/>
        <v>-.4291 .9945</v>
      </c>
      <c r="H82" s="5" t="str">
        <f t="shared" si="5"/>
        <v>.9945</v>
      </c>
    </row>
    <row r="83" spans="2:8" x14ac:dyDescent="0.5">
      <c r="B83" s="5" t="str">
        <f t="shared" si="2"/>
        <v>8.6000 .2887 .3867 .7464 .4563 -.4738 1.0511</v>
      </c>
      <c r="C83" s="5" t="str">
        <f t="shared" si="5"/>
        <v>.2887 .3867 .7464 .4563 -.4738 1.0511</v>
      </c>
      <c r="D83" s="5" t="str">
        <f t="shared" si="5"/>
        <v>.3867 .7464 .4563 -.4738 1.0511</v>
      </c>
      <c r="E83" s="5" t="str">
        <f t="shared" si="5"/>
        <v>.7464 .4563 -.4738 1.0511</v>
      </c>
      <c r="F83" s="5" t="str">
        <f t="shared" si="5"/>
        <v>.4563 -.4738 1.0511</v>
      </c>
      <c r="G83" s="5" t="str">
        <f t="shared" si="5"/>
        <v>-.4738 1.0511</v>
      </c>
      <c r="H83" s="5" t="str">
        <f t="shared" si="5"/>
        <v>1.0511</v>
      </c>
    </row>
    <row r="84" spans="2:8" x14ac:dyDescent="0.5">
      <c r="B84" s="5" t="str">
        <f t="shared" si="2"/>
        <v>9.0000 .2946 .4126 .7140 .4760 -.5189 1.1082</v>
      </c>
      <c r="C84" s="5" t="str">
        <f t="shared" si="5"/>
        <v>.2946 .4126 .7140 .4760 -.5189 1.1082</v>
      </c>
      <c r="D84" s="5" t="str">
        <f t="shared" si="5"/>
        <v>.4126 .7140 .4760 -.5189 1.1082</v>
      </c>
      <c r="E84" s="5" t="str">
        <f t="shared" si="5"/>
        <v>.7140 .4760 -.5189 1.1082</v>
      </c>
      <c r="F84" s="5" t="str">
        <f t="shared" si="5"/>
        <v>.4760 -.5189 1.1082</v>
      </c>
      <c r="G84" s="5" t="str">
        <f t="shared" si="5"/>
        <v>-.5189 1.1082</v>
      </c>
      <c r="H84" s="5" t="str">
        <f t="shared" si="5"/>
        <v>1.1082</v>
      </c>
    </row>
    <row r="85" spans="2:8" x14ac:dyDescent="0.5">
      <c r="B85" s="5"/>
      <c r="C85" s="5"/>
      <c r="D85" s="5"/>
      <c r="E85" s="5"/>
      <c r="F85" s="5"/>
      <c r="G85" s="5"/>
      <c r="H85" s="5"/>
    </row>
    <row r="86" spans="2:8" x14ac:dyDescent="0.5">
      <c r="B86" s="5"/>
      <c r="C86" s="5"/>
      <c r="D86" s="5"/>
      <c r="E86" s="5"/>
      <c r="F86" s="5"/>
      <c r="G86" s="5"/>
      <c r="H86" s="5"/>
    </row>
    <row r="87" spans="2:8" x14ac:dyDescent="0.5">
      <c r="B87" s="5"/>
      <c r="C87" s="5"/>
      <c r="D87" s="5"/>
      <c r="E87" s="5"/>
      <c r="F87" s="5"/>
      <c r="G87" s="5"/>
      <c r="H87" s="5"/>
    </row>
    <row r="88" spans="2:8" x14ac:dyDescent="0.5">
      <c r="B88" s="21" t="s">
        <v>18</v>
      </c>
      <c r="C88" s="5"/>
      <c r="D88" s="5"/>
      <c r="E88" s="5"/>
      <c r="F88" s="5"/>
      <c r="G88" s="19"/>
      <c r="H88" s="19"/>
    </row>
    <row r="89" spans="2:8" s="7" customFormat="1" x14ac:dyDescent="0.5">
      <c r="B89" s="21" t="str">
        <f>LEFT(B63,FIND(" ",B63)-1)</f>
        <v>skeptic</v>
      </c>
      <c r="C89" s="21" t="s">
        <v>7</v>
      </c>
      <c r="D89" s="7" t="s">
        <v>8</v>
      </c>
      <c r="E89" s="7" t="s">
        <v>9</v>
      </c>
      <c r="F89" s="7" t="s">
        <v>10</v>
      </c>
      <c r="G89" s="21" t="s">
        <v>4</v>
      </c>
      <c r="H89" s="21" t="s">
        <v>5</v>
      </c>
    </row>
    <row r="90" spans="2:8" x14ac:dyDescent="0.5">
      <c r="B90" s="5">
        <f t="shared" ref="B90:G105" si="6">ROUND(LEFT(B64,FIND(" ",B64)-1),4)</f>
        <v>1</v>
      </c>
      <c r="C90" s="5">
        <f t="shared" si="6"/>
        <v>0.17519999999999999</v>
      </c>
      <c r="D90" s="5">
        <f t="shared" si="6"/>
        <v>0.2112</v>
      </c>
      <c r="E90" s="5">
        <f t="shared" si="6"/>
        <v>0.82979999999999998</v>
      </c>
      <c r="F90" s="5">
        <f t="shared" si="6"/>
        <v>0.40760000000000002</v>
      </c>
      <c r="G90" s="5">
        <f t="shared" si="6"/>
        <v>-0.24110000000000001</v>
      </c>
      <c r="H90" s="5">
        <f t="shared" ref="H90:H110" si="7">ROUND(H64,4)</f>
        <v>0.59160000000000001</v>
      </c>
    </row>
    <row r="91" spans="2:8" x14ac:dyDescent="0.5">
      <c r="B91" s="5">
        <f t="shared" si="6"/>
        <v>1.4</v>
      </c>
      <c r="C91" s="5">
        <f t="shared" si="6"/>
        <v>0.1812</v>
      </c>
      <c r="D91" s="5">
        <f t="shared" si="6"/>
        <v>0.19089999999999999</v>
      </c>
      <c r="E91" s="5">
        <f t="shared" si="6"/>
        <v>0.94930000000000003</v>
      </c>
      <c r="F91" s="5">
        <f t="shared" si="6"/>
        <v>0.34360000000000002</v>
      </c>
      <c r="G91" s="5">
        <f t="shared" si="6"/>
        <v>-0.1951</v>
      </c>
      <c r="H91" s="5">
        <f t="shared" si="7"/>
        <v>0.55759999999999998</v>
      </c>
    </row>
    <row r="92" spans="2:8" x14ac:dyDescent="0.5">
      <c r="B92" s="5">
        <f t="shared" si="6"/>
        <v>1.8</v>
      </c>
      <c r="C92" s="5">
        <f t="shared" si="6"/>
        <v>0.18720000000000001</v>
      </c>
      <c r="D92" s="5">
        <f t="shared" si="6"/>
        <v>0.1726</v>
      </c>
      <c r="E92" s="5">
        <f t="shared" si="6"/>
        <v>1.0842000000000001</v>
      </c>
      <c r="F92" s="5">
        <f t="shared" si="6"/>
        <v>0.27950000000000003</v>
      </c>
      <c r="G92" s="5">
        <f t="shared" si="6"/>
        <v>-0.1532</v>
      </c>
      <c r="H92" s="5">
        <f t="shared" si="7"/>
        <v>0.52749999999999997</v>
      </c>
    </row>
    <row r="93" spans="2:8" x14ac:dyDescent="0.5">
      <c r="B93" s="5">
        <f t="shared" si="6"/>
        <v>2.2000000000000002</v>
      </c>
      <c r="C93" s="5">
        <f t="shared" si="6"/>
        <v>0.19309999999999999</v>
      </c>
      <c r="D93" s="5">
        <f t="shared" si="6"/>
        <v>0.15709999999999999</v>
      </c>
      <c r="E93" s="5">
        <f t="shared" si="6"/>
        <v>1.2293000000000001</v>
      </c>
      <c r="F93" s="5">
        <f t="shared" si="6"/>
        <v>0.22040000000000001</v>
      </c>
      <c r="G93" s="5">
        <f t="shared" si="6"/>
        <v>-0.1166</v>
      </c>
      <c r="H93" s="5">
        <f t="shared" si="7"/>
        <v>0.50290000000000001</v>
      </c>
    </row>
    <row r="94" spans="2:8" x14ac:dyDescent="0.5">
      <c r="B94" s="5">
        <f t="shared" si="6"/>
        <v>2.6</v>
      </c>
      <c r="C94" s="5">
        <f t="shared" si="6"/>
        <v>0.1991</v>
      </c>
      <c r="D94" s="5">
        <f t="shared" si="6"/>
        <v>0.1452</v>
      </c>
      <c r="E94" s="5">
        <f t="shared" si="6"/>
        <v>1.3711</v>
      </c>
      <c r="F94" s="5">
        <f t="shared" si="6"/>
        <v>0.17180000000000001</v>
      </c>
      <c r="G94" s="5">
        <f t="shared" si="6"/>
        <v>-8.72E-2</v>
      </c>
      <c r="H94" s="5">
        <f t="shared" si="7"/>
        <v>0.4854</v>
      </c>
    </row>
    <row r="95" spans="2:8" x14ac:dyDescent="0.5">
      <c r="B95" s="5">
        <f t="shared" si="6"/>
        <v>3</v>
      </c>
      <c r="C95" s="5">
        <f t="shared" si="6"/>
        <v>0.2051</v>
      </c>
      <c r="D95" s="5">
        <f t="shared" si="6"/>
        <v>0.13789999999999999</v>
      </c>
      <c r="E95" s="5">
        <f t="shared" si="6"/>
        <v>1.4873000000000001</v>
      </c>
      <c r="F95" s="5">
        <f t="shared" si="6"/>
        <v>0.13850000000000001</v>
      </c>
      <c r="G95" s="5">
        <f t="shared" si="6"/>
        <v>-6.6799999999999998E-2</v>
      </c>
      <c r="H95" s="5">
        <f t="shared" si="7"/>
        <v>0.47689999999999999</v>
      </c>
    </row>
    <row r="96" spans="2:8" x14ac:dyDescent="0.5">
      <c r="B96" s="5">
        <f t="shared" si="6"/>
        <v>3.4</v>
      </c>
      <c r="C96" s="5">
        <f t="shared" si="6"/>
        <v>0.21110000000000001</v>
      </c>
      <c r="D96" s="5">
        <f t="shared" si="6"/>
        <v>0.13589999999999999</v>
      </c>
      <c r="E96" s="5">
        <f t="shared" si="6"/>
        <v>1.5535000000000001</v>
      </c>
      <c r="F96" s="5">
        <f t="shared" si="6"/>
        <v>0.12180000000000001</v>
      </c>
      <c r="G96" s="5">
        <f t="shared" si="6"/>
        <v>-5.6800000000000003E-2</v>
      </c>
      <c r="H96" s="5">
        <f t="shared" si="7"/>
        <v>0.47889999999999999</v>
      </c>
    </row>
    <row r="97" spans="2:8" x14ac:dyDescent="0.5">
      <c r="B97" s="5">
        <f t="shared" si="6"/>
        <v>3.8</v>
      </c>
      <c r="C97" s="5">
        <f t="shared" si="6"/>
        <v>0.217</v>
      </c>
      <c r="D97" s="5">
        <f t="shared" si="6"/>
        <v>0.1394</v>
      </c>
      <c r="E97" s="5">
        <f t="shared" si="6"/>
        <v>1.5572999999999999</v>
      </c>
      <c r="F97" s="5">
        <f t="shared" si="6"/>
        <v>0.12089999999999999</v>
      </c>
      <c r="G97" s="5">
        <f t="shared" si="6"/>
        <v>-5.7700000000000001E-2</v>
      </c>
      <c r="H97" s="5">
        <f t="shared" si="7"/>
        <v>0.49180000000000001</v>
      </c>
    </row>
    <row r="98" spans="2:8" x14ac:dyDescent="0.5">
      <c r="B98" s="5">
        <f t="shared" si="6"/>
        <v>4.2</v>
      </c>
      <c r="C98" s="5">
        <f t="shared" si="6"/>
        <v>0.223</v>
      </c>
      <c r="D98" s="5">
        <f t="shared" si="6"/>
        <v>0.14799999999999999</v>
      </c>
      <c r="E98" s="5">
        <f t="shared" si="6"/>
        <v>1.5066999999999999</v>
      </c>
      <c r="F98" s="5">
        <f t="shared" si="6"/>
        <v>0.13339999999999999</v>
      </c>
      <c r="G98" s="5">
        <f t="shared" si="6"/>
        <v>-6.88E-2</v>
      </c>
      <c r="H98" s="5">
        <f t="shared" si="7"/>
        <v>0.51480000000000004</v>
      </c>
    </row>
    <row r="99" spans="2:8" x14ac:dyDescent="0.5">
      <c r="B99" s="5">
        <f t="shared" si="6"/>
        <v>4.5999999999999996</v>
      </c>
      <c r="C99" s="5">
        <f t="shared" si="6"/>
        <v>0.22900000000000001</v>
      </c>
      <c r="D99" s="5">
        <f t="shared" si="6"/>
        <v>0.161</v>
      </c>
      <c r="E99" s="5">
        <f t="shared" si="6"/>
        <v>1.4225000000000001</v>
      </c>
      <c r="F99" s="5">
        <f t="shared" si="6"/>
        <v>0.15640000000000001</v>
      </c>
      <c r="G99" s="5">
        <f t="shared" si="6"/>
        <v>-8.8400000000000006E-2</v>
      </c>
      <c r="H99" s="5">
        <f t="shared" si="7"/>
        <v>0.54630000000000001</v>
      </c>
    </row>
    <row r="100" spans="2:8" x14ac:dyDescent="0.5">
      <c r="B100" s="5">
        <f t="shared" si="6"/>
        <v>5</v>
      </c>
      <c r="C100" s="5">
        <f t="shared" si="6"/>
        <v>0.2349</v>
      </c>
      <c r="D100" s="5">
        <f t="shared" si="6"/>
        <v>0.17730000000000001</v>
      </c>
      <c r="E100" s="5">
        <f t="shared" si="6"/>
        <v>1.3250999999999999</v>
      </c>
      <c r="F100" s="5">
        <f t="shared" si="6"/>
        <v>0.18659999999999999</v>
      </c>
      <c r="G100" s="5">
        <f t="shared" si="6"/>
        <v>-0.11459999999999999</v>
      </c>
      <c r="H100" s="5">
        <f t="shared" si="7"/>
        <v>0.58450000000000002</v>
      </c>
    </row>
    <row r="101" spans="2:8" x14ac:dyDescent="0.5">
      <c r="B101" s="5">
        <f t="shared" si="6"/>
        <v>5.4</v>
      </c>
      <c r="C101" s="5">
        <f t="shared" si="6"/>
        <v>0.2409</v>
      </c>
      <c r="D101" s="5">
        <f t="shared" si="6"/>
        <v>0.19620000000000001</v>
      </c>
      <c r="E101" s="5">
        <f t="shared" si="6"/>
        <v>1.2281</v>
      </c>
      <c r="F101" s="5">
        <f t="shared" si="6"/>
        <v>0.2208</v>
      </c>
      <c r="G101" s="5">
        <f t="shared" si="6"/>
        <v>-0.14580000000000001</v>
      </c>
      <c r="H101" s="5">
        <f t="shared" si="7"/>
        <v>0.62760000000000005</v>
      </c>
    </row>
    <row r="102" spans="2:8" x14ac:dyDescent="0.5">
      <c r="B102" s="5">
        <f t="shared" si="6"/>
        <v>5.8</v>
      </c>
      <c r="C102" s="5">
        <f t="shared" si="6"/>
        <v>0.24690000000000001</v>
      </c>
      <c r="D102" s="5">
        <f t="shared" si="6"/>
        <v>0.21690000000000001</v>
      </c>
      <c r="E102" s="5">
        <f t="shared" si="6"/>
        <v>1.1382000000000001</v>
      </c>
      <c r="F102" s="5">
        <f t="shared" si="6"/>
        <v>0.25629999999999997</v>
      </c>
      <c r="G102" s="5">
        <f t="shared" si="6"/>
        <v>-0.1807</v>
      </c>
      <c r="H102" s="5">
        <f t="shared" si="7"/>
        <v>0.67449999999999999</v>
      </c>
    </row>
    <row r="103" spans="2:8" x14ac:dyDescent="0.5">
      <c r="B103" s="5">
        <f t="shared" si="6"/>
        <v>6.2</v>
      </c>
      <c r="C103" s="5">
        <f t="shared" si="6"/>
        <v>0.25280000000000002</v>
      </c>
      <c r="D103" s="5">
        <f t="shared" si="6"/>
        <v>0.23899999999999999</v>
      </c>
      <c r="E103" s="5">
        <f t="shared" si="6"/>
        <v>1.0579000000000001</v>
      </c>
      <c r="F103" s="5">
        <f t="shared" si="6"/>
        <v>0.2913</v>
      </c>
      <c r="G103" s="5">
        <f t="shared" si="6"/>
        <v>-0.21840000000000001</v>
      </c>
      <c r="H103" s="5">
        <f t="shared" si="7"/>
        <v>0.72409999999999997</v>
      </c>
    </row>
    <row r="104" spans="2:8" x14ac:dyDescent="0.5">
      <c r="B104" s="5">
        <f t="shared" si="6"/>
        <v>6.6</v>
      </c>
      <c r="C104" s="5">
        <f t="shared" si="6"/>
        <v>0.25879999999999997</v>
      </c>
      <c r="D104" s="5">
        <f t="shared" si="6"/>
        <v>0.26219999999999999</v>
      </c>
      <c r="E104" s="5">
        <f t="shared" si="6"/>
        <v>0.98719999999999997</v>
      </c>
      <c r="F104" s="5">
        <f t="shared" si="6"/>
        <v>0.32469999999999999</v>
      </c>
      <c r="G104" s="5">
        <f t="shared" si="6"/>
        <v>-0.2581</v>
      </c>
      <c r="H104" s="5">
        <f t="shared" si="7"/>
        <v>0.77569999999999995</v>
      </c>
    </row>
    <row r="105" spans="2:8" x14ac:dyDescent="0.5">
      <c r="B105" s="5">
        <f t="shared" si="6"/>
        <v>7</v>
      </c>
      <c r="C105" s="5">
        <f t="shared" si="6"/>
        <v>0.26479999999999998</v>
      </c>
      <c r="D105" s="5">
        <f t="shared" si="6"/>
        <v>0.28610000000000002</v>
      </c>
      <c r="E105" s="5">
        <f t="shared" si="6"/>
        <v>0.92549999999999999</v>
      </c>
      <c r="F105" s="5">
        <f t="shared" si="6"/>
        <v>0.35580000000000001</v>
      </c>
      <c r="G105" s="5">
        <f t="shared" si="6"/>
        <v>-0.29930000000000001</v>
      </c>
      <c r="H105" s="5">
        <f t="shared" si="7"/>
        <v>0.82879999999999998</v>
      </c>
    </row>
    <row r="106" spans="2:8" x14ac:dyDescent="0.5">
      <c r="B106" s="5">
        <f t="shared" ref="B106:G110" si="8">ROUND(LEFT(B80,FIND(" ",B80)-1),4)</f>
        <v>7.4</v>
      </c>
      <c r="C106" s="5">
        <f t="shared" si="8"/>
        <v>0.2707</v>
      </c>
      <c r="D106" s="5">
        <f t="shared" si="8"/>
        <v>0.31059999999999999</v>
      </c>
      <c r="E106" s="5">
        <f t="shared" si="8"/>
        <v>0.87160000000000004</v>
      </c>
      <c r="F106" s="5">
        <f t="shared" si="8"/>
        <v>0.38450000000000001</v>
      </c>
      <c r="G106" s="5">
        <f t="shared" si="8"/>
        <v>-0.3417</v>
      </c>
      <c r="H106" s="5">
        <f t="shared" si="7"/>
        <v>0.88319999999999999</v>
      </c>
    </row>
    <row r="107" spans="2:8" x14ac:dyDescent="0.5">
      <c r="B107" s="5">
        <f t="shared" si="8"/>
        <v>7.8</v>
      </c>
      <c r="C107" s="5">
        <f t="shared" si="8"/>
        <v>0.2767</v>
      </c>
      <c r="D107" s="5">
        <f t="shared" si="8"/>
        <v>0.3357</v>
      </c>
      <c r="E107" s="5">
        <f t="shared" si="8"/>
        <v>0.82440000000000002</v>
      </c>
      <c r="F107" s="5">
        <f t="shared" si="8"/>
        <v>0.41070000000000001</v>
      </c>
      <c r="G107" s="5">
        <f t="shared" si="8"/>
        <v>-0.38500000000000001</v>
      </c>
      <c r="H107" s="5">
        <f t="shared" si="7"/>
        <v>0.9385</v>
      </c>
    </row>
    <row r="108" spans="2:8" x14ac:dyDescent="0.5">
      <c r="B108" s="5">
        <f t="shared" si="8"/>
        <v>8.1999999999999993</v>
      </c>
      <c r="C108" s="5">
        <f t="shared" si="8"/>
        <v>0.28270000000000001</v>
      </c>
      <c r="D108" s="5">
        <f t="shared" si="8"/>
        <v>0.36099999999999999</v>
      </c>
      <c r="E108" s="5">
        <f t="shared" si="8"/>
        <v>0.78300000000000003</v>
      </c>
      <c r="F108" s="5">
        <f t="shared" si="8"/>
        <v>0.4345</v>
      </c>
      <c r="G108" s="5">
        <f t="shared" si="8"/>
        <v>-0.42909999999999998</v>
      </c>
      <c r="H108" s="5">
        <f t="shared" si="7"/>
        <v>0.99450000000000005</v>
      </c>
    </row>
    <row r="109" spans="2:8" x14ac:dyDescent="0.5">
      <c r="B109" s="5">
        <f t="shared" si="8"/>
        <v>8.6</v>
      </c>
      <c r="C109" s="5">
        <f t="shared" si="8"/>
        <v>0.28870000000000001</v>
      </c>
      <c r="D109" s="5">
        <f t="shared" si="8"/>
        <v>0.38669999999999999</v>
      </c>
      <c r="E109" s="5">
        <f t="shared" si="8"/>
        <v>0.74639999999999995</v>
      </c>
      <c r="F109" s="5">
        <f t="shared" si="8"/>
        <v>0.45629999999999998</v>
      </c>
      <c r="G109" s="5">
        <f t="shared" si="8"/>
        <v>-0.4738</v>
      </c>
      <c r="H109" s="5">
        <f t="shared" si="7"/>
        <v>1.0510999999999999</v>
      </c>
    </row>
    <row r="110" spans="2:8" x14ac:dyDescent="0.5">
      <c r="B110" s="5">
        <f t="shared" si="8"/>
        <v>9</v>
      </c>
      <c r="C110" s="5">
        <f t="shared" si="8"/>
        <v>0.29459999999999997</v>
      </c>
      <c r="D110" s="5">
        <f t="shared" si="8"/>
        <v>0.41260000000000002</v>
      </c>
      <c r="E110" s="5">
        <f t="shared" si="8"/>
        <v>0.71399999999999997</v>
      </c>
      <c r="F110" s="5">
        <f t="shared" si="8"/>
        <v>0.47599999999999998</v>
      </c>
      <c r="G110" s="5">
        <f t="shared" si="8"/>
        <v>-0.51890000000000003</v>
      </c>
      <c r="H110" s="5">
        <f t="shared" si="7"/>
        <v>1.1082000000000001</v>
      </c>
    </row>
    <row r="111" spans="2:8" x14ac:dyDescent="0.5">
      <c r="B111" s="5"/>
      <c r="C111" s="5"/>
      <c r="D111" s="5"/>
      <c r="E111" s="5"/>
      <c r="F111" s="5"/>
      <c r="G111" s="5"/>
      <c r="H111" s="5"/>
    </row>
    <row r="112" spans="2:8" x14ac:dyDescent="0.5">
      <c r="B112" s="5"/>
      <c r="C112" s="5"/>
      <c r="D112" s="5"/>
      <c r="E112" s="5"/>
      <c r="F112" s="5"/>
      <c r="G112" s="5"/>
      <c r="H112" s="5"/>
    </row>
    <row r="113" spans="2:8" x14ac:dyDescent="0.5">
      <c r="B113" s="5"/>
      <c r="C113" s="5"/>
      <c r="D113" s="5"/>
      <c r="E113" s="5"/>
      <c r="F113" s="5"/>
      <c r="G113" s="5"/>
      <c r="H113" s="5"/>
    </row>
    <row r="114" spans="2:8" x14ac:dyDescent="0.5">
      <c r="B114" s="5"/>
      <c r="C114" s="5"/>
      <c r="D114" s="5"/>
      <c r="E114" s="5"/>
      <c r="F114" s="5"/>
      <c r="G114" s="19"/>
      <c r="H114" s="19"/>
    </row>
    <row r="115" spans="2:8" x14ac:dyDescent="0.5">
      <c r="B115" s="5"/>
      <c r="C115" s="5"/>
      <c r="D115" s="5"/>
      <c r="E115" s="5"/>
      <c r="F115" s="5"/>
      <c r="G115" s="19"/>
      <c r="H115" s="19"/>
    </row>
    <row r="116" spans="2:8" x14ac:dyDescent="0.5">
      <c r="B116" s="5"/>
      <c r="C116" s="5"/>
      <c r="D116" s="5"/>
      <c r="E116" s="5"/>
      <c r="F116" s="5"/>
      <c r="G116" s="19"/>
      <c r="H116" s="19"/>
    </row>
    <row r="117" spans="2:8" x14ac:dyDescent="0.5">
      <c r="B117" s="5"/>
      <c r="C117" s="5"/>
      <c r="D117" s="5"/>
      <c r="E117" s="5"/>
      <c r="F117" s="5"/>
      <c r="G117" s="19"/>
      <c r="H117" s="19"/>
    </row>
    <row r="118" spans="2:8" x14ac:dyDescent="0.5">
      <c r="B118" s="5"/>
      <c r="C118" s="5"/>
      <c r="D118" s="5"/>
      <c r="E118" s="5"/>
      <c r="F118" s="5"/>
      <c r="G118" s="19"/>
      <c r="H118" s="19"/>
    </row>
    <row r="119" spans="2:8" x14ac:dyDescent="0.5">
      <c r="B119" s="5"/>
      <c r="C119" s="5"/>
      <c r="D119" s="5"/>
      <c r="E119" s="5"/>
      <c r="F119" s="5"/>
      <c r="G119" s="19"/>
      <c r="H119" s="19"/>
    </row>
    <row r="120" spans="2:8" x14ac:dyDescent="0.5">
      <c r="B120" s="5"/>
      <c r="C120" s="5"/>
      <c r="D120" s="5"/>
      <c r="E120" s="5"/>
      <c r="F120" s="5"/>
      <c r="G120" s="19"/>
      <c r="H120" s="19"/>
    </row>
    <row r="121" spans="2:8" x14ac:dyDescent="0.5">
      <c r="B121" s="5"/>
      <c r="C121" s="5"/>
      <c r="D121" s="5"/>
      <c r="E121" s="5"/>
      <c r="F121" s="5"/>
      <c r="G121" s="19"/>
      <c r="H121" s="19"/>
    </row>
    <row r="122" spans="2:8" x14ac:dyDescent="0.5">
      <c r="B122" s="5"/>
      <c r="C122" s="5"/>
      <c r="D122" s="5"/>
      <c r="E122" s="5"/>
      <c r="F122" s="5"/>
      <c r="G122" s="19"/>
      <c r="H122" s="19"/>
    </row>
    <row r="123" spans="2:8" x14ac:dyDescent="0.5">
      <c r="B123" s="19"/>
      <c r="C123" s="19"/>
      <c r="D123" s="19"/>
      <c r="E123" s="19"/>
      <c r="F123" s="19"/>
      <c r="G123" s="19"/>
      <c r="H123" s="19"/>
    </row>
    <row r="124" spans="2:8" x14ac:dyDescent="0.5">
      <c r="B124" s="19"/>
      <c r="C124" s="19"/>
      <c r="D124" s="19"/>
      <c r="E124" s="19"/>
      <c r="F124" s="19"/>
      <c r="G124" s="19"/>
      <c r="H124" s="19"/>
    </row>
    <row r="125" spans="2:8" x14ac:dyDescent="0.5">
      <c r="B125" s="19"/>
      <c r="C125" s="19"/>
      <c r="D125" s="19"/>
      <c r="E125" s="19"/>
      <c r="F125" s="19"/>
      <c r="G125" s="19"/>
      <c r="H125" s="19"/>
    </row>
    <row r="126" spans="2:8" x14ac:dyDescent="0.5">
      <c r="B126" s="19"/>
      <c r="C126" s="19"/>
      <c r="D126" s="19"/>
      <c r="E126" s="19"/>
      <c r="F126" s="19"/>
      <c r="G126" s="19"/>
      <c r="H126" s="1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7FE11-5025-4C05-BC26-4601F1B755B3}">
  <dimension ref="B1:H62"/>
  <sheetViews>
    <sheetView workbookViewId="0">
      <selection activeCell="B20" sqref="B20:B22"/>
    </sheetView>
  </sheetViews>
  <sheetFormatPr defaultRowHeight="15.75" x14ac:dyDescent="0.5"/>
  <cols>
    <col min="1" max="1" width="2.6875" style="6" customWidth="1"/>
    <col min="2" max="2" width="9.875" style="6" customWidth="1"/>
    <col min="3" max="4" width="9" style="6"/>
    <col min="5" max="5" width="21.8125" style="6" bestFit="1" customWidth="1"/>
    <col min="6" max="6" width="16.4375" style="6" bestFit="1" customWidth="1"/>
    <col min="7" max="9" width="9" style="6"/>
    <col min="10" max="10" width="44.875" style="6" customWidth="1"/>
    <col min="11" max="16384" width="9" style="6"/>
  </cols>
  <sheetData>
    <row r="1" spans="2:8" ht="18" x14ac:dyDescent="0.55000000000000004">
      <c r="B1" s="23" t="str">
        <f>"Conditional direct effect of " &amp;C7 &amp;" on " &amp;C8 &amp;" at values of the moderator "&amp;C9 &amp;" through " &amp;C10</f>
        <v>Conditional direct effect of Disaster Cause Framing on Willingness to Donate at values of the moderator Climate Change Skepticism through Strength of Justification for Withholding Aid</v>
      </c>
      <c r="H1" s="5"/>
    </row>
    <row r="2" spans="2:8" ht="18.399999999999999" thickBot="1" x14ac:dyDescent="0.6">
      <c r="B2" s="23"/>
      <c r="H2" s="5"/>
    </row>
    <row r="3" spans="2:8" x14ac:dyDescent="0.5">
      <c r="B3" s="8" t="s">
        <v>19</v>
      </c>
      <c r="C3" s="17"/>
      <c r="D3" s="17"/>
      <c r="E3" s="17"/>
      <c r="F3" s="17"/>
      <c r="G3" s="18"/>
      <c r="H3" s="5"/>
    </row>
    <row r="4" spans="2:8" ht="67.5" customHeight="1" thickBot="1" x14ac:dyDescent="0.55000000000000004">
      <c r="B4" s="36" t="s">
        <v>105</v>
      </c>
      <c r="C4" s="37"/>
      <c r="D4" s="37"/>
      <c r="E4" s="37"/>
      <c r="F4" s="37"/>
      <c r="G4" s="38"/>
      <c r="H4" s="5"/>
    </row>
    <row r="5" spans="2:8" ht="18" x14ac:dyDescent="0.55000000000000004">
      <c r="B5" s="23"/>
      <c r="H5" s="5"/>
    </row>
    <row r="6" spans="2:8" x14ac:dyDescent="0.5">
      <c r="B6" s="7" t="s">
        <v>24</v>
      </c>
      <c r="H6" s="5"/>
    </row>
    <row r="7" spans="2:8" x14ac:dyDescent="0.5">
      <c r="B7" s="7" t="s">
        <v>0</v>
      </c>
      <c r="C7" s="4" t="s">
        <v>40</v>
      </c>
      <c r="D7" s="4"/>
      <c r="E7" s="4"/>
      <c r="H7" s="5"/>
    </row>
    <row r="8" spans="2:8" x14ac:dyDescent="0.5">
      <c r="B8" s="7" t="s">
        <v>1</v>
      </c>
      <c r="C8" s="22" t="s">
        <v>49</v>
      </c>
      <c r="D8" s="4"/>
      <c r="E8" s="4"/>
      <c r="H8" s="5"/>
    </row>
    <row r="9" spans="2:8" x14ac:dyDescent="0.5">
      <c r="B9" s="7" t="s">
        <v>3</v>
      </c>
      <c r="C9" s="22" t="s">
        <v>41</v>
      </c>
      <c r="D9" s="4"/>
      <c r="E9" s="4"/>
      <c r="H9" s="5"/>
    </row>
    <row r="10" spans="2:8" x14ac:dyDescent="0.5">
      <c r="B10" s="7" t="s">
        <v>2</v>
      </c>
      <c r="C10" s="22" t="s">
        <v>42</v>
      </c>
      <c r="D10" s="4"/>
      <c r="E10" s="4"/>
      <c r="H10" s="5"/>
    </row>
    <row r="11" spans="2:8" ht="18" x14ac:dyDescent="0.55000000000000004">
      <c r="B11" s="23"/>
      <c r="H11" s="5"/>
    </row>
    <row r="12" spans="2:8" x14ac:dyDescent="0.5">
      <c r="B12" s="7" t="s">
        <v>25</v>
      </c>
      <c r="H12" s="5"/>
    </row>
    <row r="13" spans="2:8" x14ac:dyDescent="0.5">
      <c r="B13" s="24" t="s">
        <v>50</v>
      </c>
      <c r="C13" s="25"/>
      <c r="D13" s="25"/>
      <c r="E13" s="25"/>
      <c r="F13" s="25"/>
      <c r="H13" s="5"/>
    </row>
    <row r="14" spans="2:8" x14ac:dyDescent="0.5">
      <c r="B14" s="4" t="s">
        <v>95</v>
      </c>
      <c r="C14" s="3"/>
      <c r="D14" s="3"/>
      <c r="E14" s="3"/>
      <c r="F14" s="3"/>
      <c r="H14" s="5"/>
    </row>
    <row r="15" spans="2:8" x14ac:dyDescent="0.5">
      <c r="B15" s="4" t="s">
        <v>96</v>
      </c>
      <c r="C15" s="3"/>
      <c r="D15" s="3"/>
      <c r="E15" s="3"/>
      <c r="F15" s="3"/>
      <c r="H15" s="5"/>
    </row>
    <row r="16" spans="2:8" x14ac:dyDescent="0.5">
      <c r="B16" s="4" t="s">
        <v>97</v>
      </c>
      <c r="C16" s="3"/>
      <c r="D16" s="3"/>
      <c r="E16" s="3"/>
      <c r="F16" s="3"/>
      <c r="H16" s="5"/>
    </row>
    <row r="17" spans="2:8" x14ac:dyDescent="0.5">
      <c r="B17" s="19"/>
      <c r="C17" s="19"/>
      <c r="D17" s="19"/>
      <c r="E17" s="19"/>
      <c r="F17" s="19"/>
      <c r="G17" s="19"/>
      <c r="H17" s="19"/>
    </row>
    <row r="18" spans="2:8" x14ac:dyDescent="0.5">
      <c r="B18" s="20" t="s">
        <v>16</v>
      </c>
      <c r="C18" s="19"/>
      <c r="D18" s="19"/>
      <c r="E18" s="19"/>
      <c r="F18" s="19"/>
      <c r="G18" s="19"/>
      <c r="H18" s="19"/>
    </row>
    <row r="19" spans="2:8" x14ac:dyDescent="0.5">
      <c r="B19" s="21" t="str">
        <f>TRIM(SUBSTITUTE(B13,CHAR(160)," "))</f>
        <v>skeptic Effect se t p LLCI ULCI</v>
      </c>
      <c r="C19" s="5"/>
      <c r="D19" s="5"/>
      <c r="E19" s="5"/>
      <c r="F19" s="5"/>
      <c r="G19" s="19"/>
      <c r="H19" s="19"/>
    </row>
    <row r="20" spans="2:8" x14ac:dyDescent="0.5">
      <c r="B20" s="5" t="str">
        <f>TRIM(SUBSTITUTE(B14,CHAR(202)," "))</f>
        <v>1.5920 .1841 .1818 1.0123 .3126 -.1744 .5426</v>
      </c>
      <c r="C20" s="5"/>
      <c r="D20" s="5"/>
      <c r="E20" s="5"/>
      <c r="F20" s="5"/>
      <c r="G20" s="19"/>
      <c r="H20" s="19"/>
    </row>
    <row r="21" spans="2:8" x14ac:dyDescent="0.5">
      <c r="B21" s="5" t="str">
        <f t="shared" ref="B21:B22" si="0">TRIM(SUBSTITUTE(B15,CHAR(202)," "))</f>
        <v>2.8000 .2021 .1409 1.4340 .1531 -.0758 .4800</v>
      </c>
      <c r="C21" s="5"/>
      <c r="D21" s="5"/>
      <c r="E21" s="5"/>
      <c r="F21" s="5"/>
      <c r="G21" s="19"/>
      <c r="H21" s="19"/>
    </row>
    <row r="22" spans="2:8" x14ac:dyDescent="0.5">
      <c r="B22" s="5" t="str">
        <f t="shared" si="0"/>
        <v>5.2000 .2379 .1865 1.2760 .2034 -.1297 .6055</v>
      </c>
      <c r="C22" s="5"/>
      <c r="D22" s="5"/>
      <c r="E22" s="5"/>
      <c r="F22" s="5"/>
      <c r="G22" s="19"/>
      <c r="H22" s="19"/>
    </row>
    <row r="23" spans="2:8" x14ac:dyDescent="0.5">
      <c r="B23" s="5"/>
      <c r="C23" s="5"/>
      <c r="D23" s="5"/>
      <c r="E23" s="5"/>
      <c r="F23" s="5"/>
      <c r="G23" s="19"/>
      <c r="H23" s="19"/>
    </row>
    <row r="24" spans="2:8" x14ac:dyDescent="0.5">
      <c r="B24" s="5"/>
      <c r="C24" s="5"/>
      <c r="D24" s="5"/>
      <c r="E24" s="5"/>
      <c r="F24" s="5"/>
      <c r="G24" s="19"/>
      <c r="H24" s="19"/>
    </row>
    <row r="25" spans="2:8" x14ac:dyDescent="0.5">
      <c r="B25" s="5"/>
      <c r="C25" s="5"/>
      <c r="D25" s="5"/>
      <c r="E25" s="5"/>
      <c r="F25" s="5"/>
      <c r="G25" s="19"/>
      <c r="H25" s="19"/>
    </row>
    <row r="26" spans="2:8" x14ac:dyDescent="0.5">
      <c r="B26" s="20" t="s">
        <v>17</v>
      </c>
      <c r="C26" s="5"/>
      <c r="D26" s="5"/>
      <c r="E26" s="5"/>
      <c r="F26" s="5"/>
      <c r="G26" s="19"/>
      <c r="H26" s="19"/>
    </row>
    <row r="27" spans="2:8" x14ac:dyDescent="0.5">
      <c r="B27" s="21" t="str">
        <f>TRIM(B19)</f>
        <v>skeptic Effect se t p LLCI ULCI</v>
      </c>
      <c r="C27" s="5"/>
      <c r="D27" s="5"/>
      <c r="E27" s="5"/>
      <c r="F27" s="5"/>
      <c r="G27" s="19"/>
      <c r="H27" s="19"/>
    </row>
    <row r="28" spans="2:8" x14ac:dyDescent="0.5">
      <c r="B28" s="5" t="str">
        <f>TRIM(B20)</f>
        <v>1.5920 .1841 .1818 1.0123 .3126 -.1744 .5426</v>
      </c>
      <c r="C28" s="5" t="str">
        <f t="shared" ref="C28:H30" si="1">RIGHT(B28, LEN(B28)-FIND(" ",B28))</f>
        <v>.1841 .1818 1.0123 .3126 -.1744 .5426</v>
      </c>
      <c r="D28" s="5" t="str">
        <f t="shared" si="1"/>
        <v>.1818 1.0123 .3126 -.1744 .5426</v>
      </c>
      <c r="E28" s="5" t="str">
        <f t="shared" si="1"/>
        <v>1.0123 .3126 -.1744 .5426</v>
      </c>
      <c r="F28" s="5" t="str">
        <f t="shared" si="1"/>
        <v>.3126 -.1744 .5426</v>
      </c>
      <c r="G28" s="5" t="str">
        <f t="shared" si="1"/>
        <v>-.1744 .5426</v>
      </c>
      <c r="H28" s="19" t="str">
        <f t="shared" si="1"/>
        <v>.5426</v>
      </c>
    </row>
    <row r="29" spans="2:8" x14ac:dyDescent="0.5">
      <c r="B29" s="5" t="str">
        <f>TRIM(B21)</f>
        <v>2.8000 .2021 .1409 1.4340 .1531 -.0758 .4800</v>
      </c>
      <c r="C29" s="5" t="str">
        <f t="shared" si="1"/>
        <v>.2021 .1409 1.4340 .1531 -.0758 .4800</v>
      </c>
      <c r="D29" s="5" t="str">
        <f t="shared" si="1"/>
        <v>.1409 1.4340 .1531 -.0758 .4800</v>
      </c>
      <c r="E29" s="5" t="str">
        <f t="shared" si="1"/>
        <v>1.4340 .1531 -.0758 .4800</v>
      </c>
      <c r="F29" s="5" t="str">
        <f t="shared" si="1"/>
        <v>.1531 -.0758 .4800</v>
      </c>
      <c r="G29" s="5" t="str">
        <f t="shared" si="1"/>
        <v>-.0758 .4800</v>
      </c>
      <c r="H29" s="19" t="str">
        <f t="shared" si="1"/>
        <v>.4800</v>
      </c>
    </row>
    <row r="30" spans="2:8" x14ac:dyDescent="0.5">
      <c r="B30" s="5" t="str">
        <f>TRIM(B22)</f>
        <v>5.2000 .2379 .1865 1.2760 .2034 -.1297 .6055</v>
      </c>
      <c r="C30" s="5" t="str">
        <f t="shared" si="1"/>
        <v>.2379 .1865 1.2760 .2034 -.1297 .6055</v>
      </c>
      <c r="D30" s="5" t="str">
        <f t="shared" si="1"/>
        <v>.1865 1.2760 .2034 -.1297 .6055</v>
      </c>
      <c r="E30" s="5" t="str">
        <f t="shared" si="1"/>
        <v>1.2760 .2034 -.1297 .6055</v>
      </c>
      <c r="F30" s="5" t="str">
        <f t="shared" si="1"/>
        <v>.2034 -.1297 .6055</v>
      </c>
      <c r="G30" s="5" t="str">
        <f t="shared" si="1"/>
        <v>-.1297 .6055</v>
      </c>
      <c r="H30" s="19" t="str">
        <f t="shared" si="1"/>
        <v>.6055</v>
      </c>
    </row>
    <row r="31" spans="2:8" x14ac:dyDescent="0.5">
      <c r="B31" s="5"/>
      <c r="C31" s="5"/>
      <c r="D31" s="5"/>
      <c r="E31" s="5"/>
      <c r="F31" s="5"/>
      <c r="G31" s="5"/>
      <c r="H31" s="19"/>
    </row>
    <row r="32" spans="2:8" x14ac:dyDescent="0.5">
      <c r="B32" s="5"/>
      <c r="C32" s="5"/>
      <c r="D32" s="5"/>
      <c r="E32" s="5"/>
      <c r="F32" s="5"/>
      <c r="G32" s="5"/>
      <c r="H32" s="19"/>
    </row>
    <row r="33" spans="2:8" x14ac:dyDescent="0.5">
      <c r="B33" s="5"/>
      <c r="C33" s="5"/>
      <c r="D33" s="5"/>
      <c r="E33" s="5"/>
      <c r="F33" s="5"/>
      <c r="G33" s="19"/>
      <c r="H33" s="19"/>
    </row>
    <row r="34" spans="2:8" x14ac:dyDescent="0.5">
      <c r="B34" s="20" t="s">
        <v>18</v>
      </c>
      <c r="C34" s="5"/>
      <c r="D34" s="5"/>
      <c r="E34" s="5"/>
      <c r="F34" s="5"/>
      <c r="G34" s="19"/>
      <c r="H34" s="19"/>
    </row>
    <row r="35" spans="2:8" x14ac:dyDescent="0.5">
      <c r="B35" s="21" t="str">
        <f>LEFT(B27,FIND(" ",B27)-1)</f>
        <v>skeptic</v>
      </c>
      <c r="C35" s="21" t="s">
        <v>102</v>
      </c>
      <c r="D35" s="7"/>
      <c r="E35" s="21" t="s">
        <v>4</v>
      </c>
      <c r="F35" s="21" t="s">
        <v>5</v>
      </c>
      <c r="G35" s="19"/>
      <c r="H35" s="19"/>
    </row>
    <row r="36" spans="2:8" x14ac:dyDescent="0.5">
      <c r="B36" s="5">
        <f>ROUND(LEFT(B28,FIND(" ",C28)-1),4)</f>
        <v>1.5920000000000001</v>
      </c>
      <c r="C36" s="5">
        <f t="shared" ref="C36:D38" si="2">ROUND(LEFT(C28,FIND(" ",C28)-1),4)</f>
        <v>0.18410000000000001</v>
      </c>
      <c r="D36" s="5">
        <f t="shared" si="2"/>
        <v>0.18179999999999999</v>
      </c>
      <c r="E36" s="5">
        <f>ROUND(LEFT(G28,FIND(" ",G28)-1),4)</f>
        <v>-0.1744</v>
      </c>
      <c r="F36" s="5">
        <f>ROUND(H28,4)</f>
        <v>0.54259999999999997</v>
      </c>
      <c r="G36" s="19"/>
      <c r="H36" s="19"/>
    </row>
    <row r="37" spans="2:8" x14ac:dyDescent="0.5">
      <c r="B37" s="5">
        <f>ROUND(LEFT(B29,FIND(" ",C29)-1),4)</f>
        <v>2.8</v>
      </c>
      <c r="C37" s="5">
        <f t="shared" si="2"/>
        <v>0.2021</v>
      </c>
      <c r="D37" s="5">
        <f t="shared" si="2"/>
        <v>0.1409</v>
      </c>
      <c r="E37" s="5">
        <f>ROUND(LEFT(G29,FIND(" ",G29)-1),4)</f>
        <v>-7.5800000000000006E-2</v>
      </c>
      <c r="F37" s="5">
        <f>ROUND(H29,4)</f>
        <v>0.48</v>
      </c>
      <c r="G37" s="19"/>
      <c r="H37" s="19"/>
    </row>
    <row r="38" spans="2:8" x14ac:dyDescent="0.5">
      <c r="B38" s="5">
        <f>ROUND(LEFT(B30,FIND(" ",C30)-1),4)</f>
        <v>5.2</v>
      </c>
      <c r="C38" s="5">
        <f t="shared" si="2"/>
        <v>0.2379</v>
      </c>
      <c r="D38" s="5">
        <f t="shared" si="2"/>
        <v>0.1865</v>
      </c>
      <c r="E38" s="5">
        <f>ROUND(LEFT(G30,FIND(" ",G30)-1),4)</f>
        <v>-0.12970000000000001</v>
      </c>
      <c r="F38" s="5">
        <f>ROUND(H30,4)</f>
        <v>0.60550000000000004</v>
      </c>
      <c r="G38" s="19"/>
      <c r="H38" s="19"/>
    </row>
    <row r="39" spans="2:8" x14ac:dyDescent="0.5">
      <c r="B39" s="5"/>
      <c r="C39" s="5"/>
      <c r="D39" s="5"/>
      <c r="E39" s="5"/>
      <c r="F39" s="5"/>
      <c r="G39" s="19"/>
      <c r="H39" s="19"/>
    </row>
    <row r="40" spans="2:8" x14ac:dyDescent="0.5">
      <c r="B40" s="5"/>
      <c r="C40" s="5"/>
      <c r="D40" s="5"/>
      <c r="E40" s="5"/>
      <c r="F40" s="5"/>
      <c r="G40" s="19"/>
      <c r="H40" s="19"/>
    </row>
    <row r="41" spans="2:8" x14ac:dyDescent="0.5">
      <c r="B41" s="5"/>
      <c r="C41" s="5"/>
      <c r="D41" s="5"/>
      <c r="E41" s="5"/>
      <c r="F41" s="5"/>
      <c r="G41" s="19"/>
      <c r="H41" s="19"/>
    </row>
    <row r="42" spans="2:8" x14ac:dyDescent="0.5">
      <c r="B42" s="5"/>
      <c r="C42" s="5"/>
      <c r="D42" s="5"/>
      <c r="E42" s="5"/>
      <c r="F42" s="5"/>
      <c r="G42" s="19"/>
      <c r="H42" s="19"/>
    </row>
    <row r="43" spans="2:8" x14ac:dyDescent="0.5">
      <c r="B43" s="5"/>
      <c r="C43" s="5"/>
      <c r="D43" s="5"/>
      <c r="E43" s="5"/>
      <c r="F43" s="5"/>
      <c r="G43" s="19"/>
      <c r="H43" s="19"/>
    </row>
    <row r="44" spans="2:8" x14ac:dyDescent="0.5">
      <c r="C44" s="5"/>
      <c r="D44" s="5"/>
      <c r="E44" s="26"/>
      <c r="F44" s="27"/>
      <c r="G44" s="19"/>
      <c r="H44" s="19"/>
    </row>
    <row r="45" spans="2:8" x14ac:dyDescent="0.5">
      <c r="D45" s="5"/>
      <c r="E45" s="5"/>
      <c r="F45" s="5"/>
      <c r="G45" s="19"/>
      <c r="H45" s="19"/>
    </row>
    <row r="46" spans="2:8" x14ac:dyDescent="0.5">
      <c r="D46" s="5"/>
      <c r="F46" s="5"/>
      <c r="G46" s="19"/>
      <c r="H46" s="19"/>
    </row>
    <row r="47" spans="2:8" x14ac:dyDescent="0.5">
      <c r="C47" s="26"/>
      <c r="D47" s="26"/>
      <c r="E47" s="26"/>
      <c r="F47" s="26"/>
      <c r="G47" s="26"/>
      <c r="H47" s="19"/>
    </row>
    <row r="48" spans="2:8" x14ac:dyDescent="0.5">
      <c r="C48" s="5"/>
      <c r="D48" s="5"/>
      <c r="E48" s="5"/>
      <c r="F48" s="5"/>
      <c r="G48" s="19"/>
      <c r="H48" s="19"/>
    </row>
    <row r="49" spans="2:8" x14ac:dyDescent="0.5">
      <c r="C49" s="21"/>
      <c r="D49" s="21"/>
      <c r="E49" s="21"/>
      <c r="F49" s="21"/>
      <c r="G49" s="19"/>
      <c r="H49" s="19"/>
    </row>
    <row r="50" spans="2:8" x14ac:dyDescent="0.5">
      <c r="B50" s="5"/>
      <c r="C50" s="28"/>
      <c r="D50" s="5"/>
      <c r="E50" s="5"/>
      <c r="F50" s="5"/>
      <c r="G50" s="19"/>
      <c r="H50" s="19"/>
    </row>
    <row r="51" spans="2:8" x14ac:dyDescent="0.5">
      <c r="B51" s="5"/>
      <c r="C51" s="5"/>
      <c r="D51" s="5"/>
      <c r="E51" s="5"/>
      <c r="F51" s="5"/>
      <c r="G51" s="19"/>
      <c r="H51" s="19"/>
    </row>
    <row r="52" spans="2:8" x14ac:dyDescent="0.5">
      <c r="B52" s="5"/>
      <c r="C52" s="5"/>
      <c r="D52" s="5"/>
      <c r="E52" s="5"/>
      <c r="F52" s="5"/>
      <c r="G52" s="19"/>
      <c r="H52" s="19"/>
    </row>
    <row r="53" spans="2:8" x14ac:dyDescent="0.5">
      <c r="B53" s="5"/>
      <c r="C53" s="5"/>
      <c r="D53" s="5"/>
      <c r="E53" s="5"/>
      <c r="F53" s="5"/>
      <c r="G53" s="19"/>
      <c r="H53" s="19"/>
    </row>
    <row r="54" spans="2:8" x14ac:dyDescent="0.5">
      <c r="B54" s="5"/>
      <c r="C54" s="5"/>
      <c r="D54" s="5"/>
      <c r="E54" s="5"/>
      <c r="F54" s="5"/>
      <c r="G54" s="19"/>
      <c r="H54" s="19"/>
    </row>
    <row r="55" spans="2:8" x14ac:dyDescent="0.5">
      <c r="B55" s="5"/>
      <c r="C55" s="5"/>
      <c r="D55" s="5"/>
      <c r="E55" s="5"/>
      <c r="F55" s="5"/>
      <c r="G55" s="19"/>
      <c r="H55" s="19"/>
    </row>
    <row r="56" spans="2:8" x14ac:dyDescent="0.5">
      <c r="B56" s="5"/>
      <c r="C56" s="5"/>
      <c r="D56" s="5"/>
      <c r="E56" s="5"/>
      <c r="F56" s="5"/>
      <c r="G56" s="19"/>
      <c r="H56" s="19"/>
    </row>
    <row r="57" spans="2:8" x14ac:dyDescent="0.5">
      <c r="B57" s="5"/>
      <c r="C57" s="5"/>
      <c r="D57" s="5"/>
      <c r="E57" s="5"/>
      <c r="F57" s="5"/>
      <c r="G57" s="19"/>
      <c r="H57" s="19"/>
    </row>
    <row r="58" spans="2:8" x14ac:dyDescent="0.5">
      <c r="B58" s="5"/>
      <c r="C58" s="5"/>
      <c r="D58" s="5"/>
      <c r="E58" s="5"/>
      <c r="F58" s="5"/>
      <c r="G58" s="19"/>
      <c r="H58" s="19"/>
    </row>
    <row r="59" spans="2:8" x14ac:dyDescent="0.5">
      <c r="B59" s="19"/>
      <c r="C59" s="19"/>
      <c r="D59" s="19"/>
      <c r="E59" s="19"/>
      <c r="F59" s="19"/>
      <c r="G59" s="19"/>
      <c r="H59" s="19"/>
    </row>
    <row r="60" spans="2:8" x14ac:dyDescent="0.5">
      <c r="B60" s="19"/>
      <c r="C60" s="19"/>
      <c r="D60" s="19"/>
      <c r="E60" s="19"/>
      <c r="F60" s="19"/>
      <c r="G60" s="19"/>
      <c r="H60" s="19"/>
    </row>
    <row r="61" spans="2:8" x14ac:dyDescent="0.5">
      <c r="B61" s="19"/>
      <c r="C61" s="19"/>
      <c r="D61" s="19"/>
      <c r="E61" s="19"/>
      <c r="F61" s="19"/>
      <c r="G61" s="19"/>
      <c r="H61" s="19"/>
    </row>
    <row r="62" spans="2:8" x14ac:dyDescent="0.5">
      <c r="B62" s="19"/>
      <c r="C62" s="19"/>
      <c r="D62" s="19"/>
      <c r="E62" s="19"/>
      <c r="F62" s="19"/>
      <c r="G62" s="19"/>
      <c r="H62" s="1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5108-8F1E-4574-974B-201A4D38113E}">
  <dimension ref="B1:H62"/>
  <sheetViews>
    <sheetView workbookViewId="0">
      <selection activeCell="B20" sqref="B20:B22"/>
    </sheetView>
  </sheetViews>
  <sheetFormatPr defaultRowHeight="15.75" x14ac:dyDescent="0.5"/>
  <cols>
    <col min="1" max="1" width="2.6875" style="6" customWidth="1"/>
    <col min="2" max="2" width="9.875" style="6" customWidth="1"/>
    <col min="3" max="5" width="9" style="6"/>
    <col min="6" max="6" width="17.125" style="6" bestFit="1" customWidth="1"/>
    <col min="7" max="9" width="9" style="6"/>
    <col min="10" max="10" width="44.875" style="6" customWidth="1"/>
    <col min="11" max="16384" width="9" style="6"/>
  </cols>
  <sheetData>
    <row r="1" spans="2:8" ht="18" x14ac:dyDescent="0.55000000000000004">
      <c r="B1" s="23" t="str">
        <f>"Conditional indirect effect of " &amp;C7 &amp;" on " &amp;C8 &amp;" at values of the moderator "&amp;C9 &amp;" through " &amp;C10</f>
        <v>Conditional indirect effect of Disaster Cause Framing on Willingness to Donate at values of the moderator Climate Change Skepticism through Strength of Justification for Withholding Aid</v>
      </c>
      <c r="H1" s="5"/>
    </row>
    <row r="2" spans="2:8" ht="18.399999999999999" thickBot="1" x14ac:dyDescent="0.6">
      <c r="B2" s="23"/>
      <c r="H2" s="5"/>
    </row>
    <row r="3" spans="2:8" x14ac:dyDescent="0.5">
      <c r="B3" s="8" t="s">
        <v>19</v>
      </c>
      <c r="C3" s="17"/>
      <c r="D3" s="17"/>
      <c r="E3" s="17"/>
      <c r="F3" s="17"/>
      <c r="G3" s="18"/>
      <c r="H3" s="5"/>
    </row>
    <row r="4" spans="2:8" ht="82.5" customHeight="1" thickBot="1" x14ac:dyDescent="0.55000000000000004">
      <c r="B4" s="36" t="s">
        <v>106</v>
      </c>
      <c r="C4" s="37"/>
      <c r="D4" s="37"/>
      <c r="E4" s="37"/>
      <c r="F4" s="37"/>
      <c r="G4" s="38"/>
      <c r="H4" s="5"/>
    </row>
    <row r="5" spans="2:8" ht="18" x14ac:dyDescent="0.55000000000000004">
      <c r="B5" s="23"/>
      <c r="H5" s="5"/>
    </row>
    <row r="6" spans="2:8" x14ac:dyDescent="0.5">
      <c r="B6" s="7" t="s">
        <v>24</v>
      </c>
      <c r="H6" s="5"/>
    </row>
    <row r="7" spans="2:8" x14ac:dyDescent="0.5">
      <c r="B7" s="7" t="s">
        <v>0</v>
      </c>
      <c r="C7" s="4" t="s">
        <v>40</v>
      </c>
      <c r="D7" s="4"/>
      <c r="E7" s="4"/>
      <c r="H7" s="5"/>
    </row>
    <row r="8" spans="2:8" x14ac:dyDescent="0.5">
      <c r="B8" s="7" t="s">
        <v>1</v>
      </c>
      <c r="C8" s="22" t="s">
        <v>49</v>
      </c>
      <c r="D8" s="4"/>
      <c r="E8" s="4"/>
      <c r="H8" s="5"/>
    </row>
    <row r="9" spans="2:8" x14ac:dyDescent="0.5">
      <c r="B9" s="7" t="s">
        <v>3</v>
      </c>
      <c r="C9" s="22" t="s">
        <v>41</v>
      </c>
      <c r="D9" s="4"/>
      <c r="E9" s="4"/>
      <c r="H9" s="5"/>
    </row>
    <row r="10" spans="2:8" x14ac:dyDescent="0.5">
      <c r="B10" s="7" t="s">
        <v>2</v>
      </c>
      <c r="C10" s="22" t="s">
        <v>42</v>
      </c>
      <c r="D10" s="4"/>
      <c r="E10" s="4"/>
      <c r="H10" s="5"/>
    </row>
    <row r="11" spans="2:8" ht="18" x14ac:dyDescent="0.55000000000000004">
      <c r="B11" s="23"/>
      <c r="H11" s="5"/>
    </row>
    <row r="12" spans="2:8" x14ac:dyDescent="0.5">
      <c r="B12" s="7" t="s">
        <v>25</v>
      </c>
      <c r="H12" s="5"/>
    </row>
    <row r="13" spans="2:8" x14ac:dyDescent="0.5">
      <c r="B13" s="24" t="s">
        <v>98</v>
      </c>
      <c r="C13" s="25"/>
      <c r="D13" s="25"/>
      <c r="E13" s="25"/>
      <c r="F13" s="25"/>
      <c r="H13" s="5"/>
    </row>
    <row r="14" spans="2:8" x14ac:dyDescent="0.5">
      <c r="B14" s="4" t="s">
        <v>99</v>
      </c>
      <c r="C14" s="3"/>
      <c r="D14" s="3"/>
      <c r="E14" s="3"/>
      <c r="F14" s="3"/>
      <c r="H14" s="5"/>
    </row>
    <row r="15" spans="2:8" x14ac:dyDescent="0.5">
      <c r="B15" s="4" t="s">
        <v>100</v>
      </c>
      <c r="C15" s="3"/>
      <c r="D15" s="3"/>
      <c r="E15" s="3"/>
      <c r="F15" s="3"/>
      <c r="H15" s="5"/>
    </row>
    <row r="16" spans="2:8" x14ac:dyDescent="0.5">
      <c r="B16" s="4" t="s">
        <v>101</v>
      </c>
      <c r="C16" s="3"/>
      <c r="D16" s="3"/>
      <c r="E16" s="3"/>
      <c r="F16" s="3"/>
      <c r="H16" s="5"/>
    </row>
    <row r="17" spans="2:8" x14ac:dyDescent="0.5">
      <c r="B17" s="19"/>
      <c r="C17" s="19"/>
      <c r="D17" s="19"/>
      <c r="E17" s="19"/>
      <c r="F17" s="19"/>
      <c r="G17" s="19"/>
      <c r="H17" s="19"/>
    </row>
    <row r="18" spans="2:8" x14ac:dyDescent="0.5">
      <c r="B18" s="20" t="s">
        <v>16</v>
      </c>
      <c r="C18" s="19"/>
      <c r="D18" s="19"/>
      <c r="E18" s="19"/>
      <c r="F18" s="19"/>
      <c r="G18" s="19"/>
      <c r="H18" s="19"/>
    </row>
    <row r="19" spans="2:8" x14ac:dyDescent="0.5">
      <c r="B19" s="21" t="str">
        <f>TRIM(SUBSTITUTE(B13,CHAR(160)," "))</f>
        <v>skeptic Effect BootSE BootLLCI BootULCI</v>
      </c>
      <c r="C19" s="5"/>
      <c r="D19" s="5"/>
      <c r="E19" s="5"/>
      <c r="F19" s="5"/>
      <c r="G19" s="19"/>
      <c r="H19" s="19"/>
    </row>
    <row r="20" spans="2:8" x14ac:dyDescent="0.5">
      <c r="B20" s="5" t="str">
        <f>TRIM(SUBSTITUTE(B14,CHAR(202)," "))</f>
        <v>1.5920 .2235 .1451 -.0602 .5127</v>
      </c>
      <c r="C20" s="5"/>
      <c r="D20" s="5"/>
      <c r="E20" s="5"/>
      <c r="F20" s="5"/>
      <c r="G20" s="19"/>
      <c r="H20" s="19"/>
    </row>
    <row r="21" spans="2:8" x14ac:dyDescent="0.5">
      <c r="B21" s="5" t="str">
        <f t="shared" ref="B21:B22" si="0">TRIM(SUBSTITUTE(B15,CHAR(202)," "))</f>
        <v>2.8000 -.0008 .1080 -.2174 .2153</v>
      </c>
      <c r="C21" s="5"/>
      <c r="D21" s="5"/>
      <c r="E21" s="5"/>
      <c r="F21" s="5"/>
      <c r="G21" s="19"/>
      <c r="H21" s="19"/>
    </row>
    <row r="22" spans="2:8" x14ac:dyDescent="0.5">
      <c r="B22" s="5" t="str">
        <f t="shared" si="0"/>
        <v>5.2000 -.4463 .1590 -.7520 -.1289</v>
      </c>
      <c r="C22" s="5"/>
      <c r="D22" s="5"/>
      <c r="E22" s="5"/>
      <c r="F22" s="5"/>
      <c r="G22" s="19"/>
      <c r="H22" s="19"/>
    </row>
    <row r="23" spans="2:8" x14ac:dyDescent="0.5">
      <c r="B23" s="5"/>
      <c r="C23" s="5"/>
      <c r="D23" s="5"/>
      <c r="E23" s="5"/>
      <c r="F23" s="5"/>
      <c r="G23" s="19"/>
      <c r="H23" s="19"/>
    </row>
    <row r="24" spans="2:8" x14ac:dyDescent="0.5">
      <c r="B24" s="5"/>
      <c r="C24" s="5"/>
      <c r="D24" s="5"/>
      <c r="E24" s="5"/>
      <c r="F24" s="5"/>
      <c r="G24" s="19"/>
      <c r="H24" s="19"/>
    </row>
    <row r="25" spans="2:8" x14ac:dyDescent="0.5">
      <c r="B25" s="5"/>
      <c r="C25" s="5"/>
      <c r="D25" s="5"/>
      <c r="E25" s="5"/>
      <c r="F25" s="5"/>
      <c r="G25" s="19"/>
      <c r="H25" s="19"/>
    </row>
    <row r="26" spans="2:8" x14ac:dyDescent="0.5">
      <c r="B26" s="20" t="s">
        <v>17</v>
      </c>
      <c r="C26" s="5"/>
      <c r="D26" s="5"/>
      <c r="E26" s="5"/>
      <c r="F26" s="5"/>
      <c r="G26" s="19"/>
      <c r="H26" s="19"/>
    </row>
    <row r="27" spans="2:8" x14ac:dyDescent="0.5">
      <c r="B27" s="21" t="str">
        <f>TRIM(B19)</f>
        <v>skeptic Effect BootSE BootLLCI BootULCI</v>
      </c>
      <c r="C27" s="5"/>
      <c r="D27" s="5"/>
      <c r="E27" s="5"/>
      <c r="F27" s="5"/>
      <c r="G27" s="19"/>
      <c r="H27" s="19"/>
    </row>
    <row r="28" spans="2:8" x14ac:dyDescent="0.5">
      <c r="B28" s="5" t="str">
        <f>TRIM(B20)</f>
        <v>1.5920 .2235 .1451 -.0602 .5127</v>
      </c>
      <c r="C28" s="5" t="str">
        <f t="shared" ref="C28:F30" si="1">RIGHT(B28, LEN(B28)-FIND(" ",B28))</f>
        <v>.2235 .1451 -.0602 .5127</v>
      </c>
      <c r="D28" s="5" t="str">
        <f t="shared" si="1"/>
        <v>.1451 -.0602 .5127</v>
      </c>
      <c r="E28" s="5" t="str">
        <f t="shared" si="1"/>
        <v>-.0602 .5127</v>
      </c>
      <c r="F28" s="5" t="str">
        <f t="shared" si="1"/>
        <v>.5127</v>
      </c>
      <c r="G28" s="5"/>
      <c r="H28" s="19"/>
    </row>
    <row r="29" spans="2:8" x14ac:dyDescent="0.5">
      <c r="B29" s="5" t="str">
        <f>TRIM(B21)</f>
        <v>2.8000 -.0008 .1080 -.2174 .2153</v>
      </c>
      <c r="C29" s="5" t="str">
        <f t="shared" si="1"/>
        <v>-.0008 .1080 -.2174 .2153</v>
      </c>
      <c r="D29" s="5" t="str">
        <f t="shared" si="1"/>
        <v>.1080 -.2174 .2153</v>
      </c>
      <c r="E29" s="5" t="str">
        <f t="shared" si="1"/>
        <v>-.2174 .2153</v>
      </c>
      <c r="F29" s="5" t="str">
        <f t="shared" si="1"/>
        <v>.2153</v>
      </c>
      <c r="G29" s="5"/>
      <c r="H29" s="19"/>
    </row>
    <row r="30" spans="2:8" x14ac:dyDescent="0.5">
      <c r="B30" s="5" t="str">
        <f>TRIM(B22)</f>
        <v>5.2000 -.4463 .1590 -.7520 -.1289</v>
      </c>
      <c r="C30" s="5" t="str">
        <f t="shared" si="1"/>
        <v>-.4463 .1590 -.7520 -.1289</v>
      </c>
      <c r="D30" s="5" t="str">
        <f t="shared" si="1"/>
        <v>.1590 -.7520 -.1289</v>
      </c>
      <c r="E30" s="5" t="str">
        <f t="shared" si="1"/>
        <v>-.7520 -.1289</v>
      </c>
      <c r="F30" s="5" t="str">
        <f t="shared" si="1"/>
        <v>-.1289</v>
      </c>
      <c r="G30" s="5"/>
      <c r="H30" s="19"/>
    </row>
    <row r="31" spans="2:8" x14ac:dyDescent="0.5">
      <c r="B31" s="5"/>
      <c r="C31" s="5"/>
      <c r="D31" s="5"/>
      <c r="E31" s="5"/>
      <c r="F31" s="5"/>
      <c r="G31" s="5"/>
      <c r="H31" s="19"/>
    </row>
    <row r="32" spans="2:8" x14ac:dyDescent="0.5">
      <c r="B32" s="5"/>
      <c r="C32" s="5"/>
      <c r="D32" s="5"/>
      <c r="E32" s="5"/>
      <c r="F32" s="5"/>
      <c r="G32" s="5"/>
      <c r="H32" s="19"/>
    </row>
    <row r="33" spans="2:8" x14ac:dyDescent="0.5">
      <c r="B33" s="5"/>
      <c r="C33" s="5"/>
      <c r="D33" s="5"/>
      <c r="E33" s="5"/>
      <c r="F33" s="5"/>
      <c r="G33" s="19"/>
      <c r="H33" s="19"/>
    </row>
    <row r="34" spans="2:8" x14ac:dyDescent="0.5">
      <c r="B34" s="20" t="s">
        <v>18</v>
      </c>
      <c r="C34" s="5"/>
      <c r="D34" s="5"/>
      <c r="E34" s="5"/>
      <c r="F34" s="5"/>
      <c r="G34" s="19"/>
      <c r="H34" s="19"/>
    </row>
    <row r="35" spans="2:8" x14ac:dyDescent="0.5">
      <c r="B35" s="21" t="str">
        <f>LEFT(B27,FIND(" ",B27)-1)</f>
        <v>skeptic</v>
      </c>
      <c r="C35" s="21" t="s">
        <v>6</v>
      </c>
      <c r="D35" s="7"/>
      <c r="E35" s="21" t="s">
        <v>4</v>
      </c>
      <c r="F35" s="21" t="s">
        <v>5</v>
      </c>
      <c r="G35" s="19"/>
      <c r="H35" s="19"/>
    </row>
    <row r="36" spans="2:8" x14ac:dyDescent="0.5">
      <c r="B36" s="5">
        <f>ROUND(LEFT(B28,FIND(" ",C28)-1),4)</f>
        <v>1.5920000000000001</v>
      </c>
      <c r="C36" s="5">
        <f t="shared" ref="C36:E38" si="2">ROUND(LEFT(C28,FIND(" ",C28)-1),4)</f>
        <v>0.2235</v>
      </c>
      <c r="D36" s="5">
        <f t="shared" si="2"/>
        <v>0.14510000000000001</v>
      </c>
      <c r="E36" s="5">
        <f>ROUND(LEFT(E28,FIND(" ",E28)-1),4)</f>
        <v>-6.0199999999999997E-2</v>
      </c>
      <c r="F36" s="5">
        <f>ROUND(F28,4)</f>
        <v>0.51270000000000004</v>
      </c>
      <c r="G36" s="19"/>
      <c r="H36" s="19"/>
    </row>
    <row r="37" spans="2:8" x14ac:dyDescent="0.5">
      <c r="B37" s="5">
        <f>ROUND(LEFT(B29,FIND(" ",C29)-1),4)</f>
        <v>2.8</v>
      </c>
      <c r="C37" s="5">
        <f t="shared" si="2"/>
        <v>-8.0000000000000004E-4</v>
      </c>
      <c r="D37" s="5">
        <f t="shared" si="2"/>
        <v>0.108</v>
      </c>
      <c r="E37" s="5">
        <f t="shared" si="2"/>
        <v>-0.21740000000000001</v>
      </c>
      <c r="F37" s="5">
        <f t="shared" ref="F37:F38" si="3">ROUND(F29,4)</f>
        <v>0.21529999999999999</v>
      </c>
      <c r="G37" s="19"/>
      <c r="H37" s="19"/>
    </row>
    <row r="38" spans="2:8" x14ac:dyDescent="0.5">
      <c r="B38" s="5">
        <f>ROUND(LEFT(B30,FIND(" ",C30)-1),4)</f>
        <v>5.2</v>
      </c>
      <c r="C38" s="5">
        <f t="shared" si="2"/>
        <v>-0.44629999999999997</v>
      </c>
      <c r="D38" s="5">
        <f t="shared" si="2"/>
        <v>0.159</v>
      </c>
      <c r="E38" s="5">
        <f t="shared" si="2"/>
        <v>-0.752</v>
      </c>
      <c r="F38" s="5">
        <f t="shared" si="3"/>
        <v>-0.12889999999999999</v>
      </c>
      <c r="G38" s="19"/>
      <c r="H38" s="19"/>
    </row>
    <row r="39" spans="2:8" x14ac:dyDescent="0.5">
      <c r="B39" s="5"/>
      <c r="C39" s="5"/>
      <c r="D39" s="5"/>
      <c r="E39" s="5"/>
      <c r="F39" s="5"/>
      <c r="G39" s="19"/>
      <c r="H39" s="19"/>
    </row>
    <row r="40" spans="2:8" x14ac:dyDescent="0.5">
      <c r="B40" s="5"/>
      <c r="C40" s="5"/>
      <c r="D40" s="5"/>
      <c r="E40" s="5"/>
      <c r="F40" s="5"/>
      <c r="G40" s="19"/>
      <c r="H40" s="19"/>
    </row>
    <row r="41" spans="2:8" x14ac:dyDescent="0.5">
      <c r="B41" s="5"/>
      <c r="C41" s="5"/>
      <c r="D41" s="5"/>
      <c r="E41" s="5"/>
      <c r="F41" s="5"/>
      <c r="G41" s="19"/>
      <c r="H41" s="19"/>
    </row>
    <row r="42" spans="2:8" x14ac:dyDescent="0.5">
      <c r="B42" s="5"/>
      <c r="C42" s="5"/>
      <c r="D42" s="5"/>
      <c r="E42" s="5"/>
      <c r="F42" s="5"/>
      <c r="G42" s="19"/>
      <c r="H42" s="19"/>
    </row>
    <row r="43" spans="2:8" x14ac:dyDescent="0.5">
      <c r="B43" s="5"/>
      <c r="C43" s="5"/>
      <c r="D43" s="5"/>
      <c r="E43" s="5"/>
      <c r="F43" s="5"/>
      <c r="G43" s="19"/>
      <c r="H43" s="19"/>
    </row>
    <row r="44" spans="2:8" x14ac:dyDescent="0.5">
      <c r="C44" s="5"/>
      <c r="D44" s="5"/>
      <c r="E44" s="26"/>
      <c r="F44" s="27"/>
      <c r="G44" s="19"/>
      <c r="H44" s="19"/>
    </row>
    <row r="45" spans="2:8" x14ac:dyDescent="0.5">
      <c r="D45" s="5"/>
      <c r="E45" s="5"/>
      <c r="F45" s="5"/>
      <c r="G45" s="19"/>
      <c r="H45" s="19"/>
    </row>
    <row r="46" spans="2:8" x14ac:dyDescent="0.5">
      <c r="D46" s="5"/>
      <c r="F46" s="5"/>
      <c r="G46" s="19"/>
      <c r="H46" s="19"/>
    </row>
    <row r="47" spans="2:8" x14ac:dyDescent="0.5">
      <c r="C47" s="26"/>
      <c r="D47" s="26"/>
      <c r="E47" s="26"/>
      <c r="F47" s="26"/>
      <c r="G47" s="26"/>
      <c r="H47" s="19"/>
    </row>
    <row r="48" spans="2:8" x14ac:dyDescent="0.5">
      <c r="C48" s="5"/>
      <c r="D48" s="5"/>
      <c r="E48" s="5"/>
      <c r="F48" s="5"/>
      <c r="G48" s="19"/>
      <c r="H48" s="19"/>
    </row>
    <row r="49" spans="2:8" x14ac:dyDescent="0.5">
      <c r="C49" s="21"/>
      <c r="D49" s="21"/>
      <c r="E49" s="21"/>
      <c r="F49" s="21"/>
      <c r="G49" s="19"/>
      <c r="H49" s="19"/>
    </row>
    <row r="50" spans="2:8" x14ac:dyDescent="0.5">
      <c r="B50" s="5"/>
      <c r="C50" s="28"/>
      <c r="D50" s="5"/>
      <c r="E50" s="5"/>
      <c r="F50" s="5"/>
      <c r="G50" s="19"/>
      <c r="H50" s="19"/>
    </row>
    <row r="51" spans="2:8" x14ac:dyDescent="0.5">
      <c r="B51" s="5"/>
      <c r="C51" s="5"/>
      <c r="D51" s="5"/>
      <c r="E51" s="5"/>
      <c r="F51" s="5"/>
      <c r="G51" s="19"/>
      <c r="H51" s="19"/>
    </row>
    <row r="52" spans="2:8" x14ac:dyDescent="0.5">
      <c r="B52" s="5"/>
      <c r="C52" s="5"/>
      <c r="D52" s="5"/>
      <c r="E52" s="5"/>
      <c r="F52" s="5"/>
      <c r="G52" s="19"/>
      <c r="H52" s="19"/>
    </row>
    <row r="53" spans="2:8" x14ac:dyDescent="0.5">
      <c r="B53" s="5"/>
      <c r="C53" s="5"/>
      <c r="D53" s="5"/>
      <c r="E53" s="5"/>
      <c r="F53" s="5"/>
      <c r="G53" s="19"/>
      <c r="H53" s="19"/>
    </row>
    <row r="54" spans="2:8" x14ac:dyDescent="0.5">
      <c r="B54" s="5"/>
      <c r="C54" s="5"/>
      <c r="D54" s="5"/>
      <c r="E54" s="5"/>
      <c r="F54" s="5"/>
      <c r="G54" s="19"/>
      <c r="H54" s="19"/>
    </row>
    <row r="55" spans="2:8" x14ac:dyDescent="0.5">
      <c r="B55" s="5"/>
      <c r="C55" s="5"/>
      <c r="D55" s="5"/>
      <c r="E55" s="5"/>
      <c r="F55" s="5"/>
      <c r="G55" s="19"/>
      <c r="H55" s="19"/>
    </row>
    <row r="56" spans="2:8" x14ac:dyDescent="0.5">
      <c r="B56" s="5"/>
      <c r="C56" s="5"/>
      <c r="D56" s="5"/>
      <c r="E56" s="5"/>
      <c r="F56" s="5"/>
      <c r="G56" s="19"/>
      <c r="H56" s="19"/>
    </row>
    <row r="57" spans="2:8" x14ac:dyDescent="0.5">
      <c r="B57" s="5"/>
      <c r="C57" s="5"/>
      <c r="D57" s="5"/>
      <c r="E57" s="5"/>
      <c r="F57" s="5"/>
      <c r="G57" s="19"/>
      <c r="H57" s="19"/>
    </row>
    <row r="58" spans="2:8" x14ac:dyDescent="0.5">
      <c r="B58" s="5"/>
      <c r="C58" s="5"/>
      <c r="D58" s="5"/>
      <c r="E58" s="5"/>
      <c r="F58" s="5"/>
      <c r="G58" s="19"/>
      <c r="H58" s="19"/>
    </row>
    <row r="59" spans="2:8" x14ac:dyDescent="0.5">
      <c r="B59" s="19"/>
      <c r="C59" s="19"/>
      <c r="D59" s="19"/>
      <c r="E59" s="19"/>
      <c r="F59" s="19"/>
      <c r="G59" s="19"/>
      <c r="H59" s="19"/>
    </row>
    <row r="60" spans="2:8" x14ac:dyDescent="0.5">
      <c r="B60" s="19"/>
      <c r="C60" s="19"/>
      <c r="D60" s="19"/>
      <c r="E60" s="19"/>
      <c r="F60" s="19"/>
      <c r="G60" s="19"/>
      <c r="H60" s="19"/>
    </row>
    <row r="61" spans="2:8" x14ac:dyDescent="0.5">
      <c r="B61" s="19"/>
      <c r="C61" s="19"/>
      <c r="D61" s="19"/>
      <c r="E61" s="19"/>
      <c r="F61" s="19"/>
      <c r="G61" s="19"/>
      <c r="H61" s="19"/>
    </row>
    <row r="62" spans="2:8" x14ac:dyDescent="0.5">
      <c r="B62" s="19"/>
      <c r="C62" s="19"/>
      <c r="D62" s="19"/>
      <c r="E62" s="19"/>
      <c r="F62" s="19"/>
      <c r="G62" s="19"/>
      <c r="H62" s="19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"/>
    </sheetView>
  </sheetViews>
  <sheetFormatPr defaultRowHeight="15.75" x14ac:dyDescent="0.5"/>
  <sheetData>
    <row r="1" spans="1:1" x14ac:dyDescent="0.5">
      <c r="A1" s="1" t="s">
        <v>26</v>
      </c>
    </row>
    <row r="2" spans="1:1" x14ac:dyDescent="0.5">
      <c r="A2" t="s">
        <v>29</v>
      </c>
    </row>
    <row r="3" spans="1:1" x14ac:dyDescent="0.5">
      <c r="A3" s="31" t="s">
        <v>27</v>
      </c>
    </row>
    <row r="4" spans="1:1" x14ac:dyDescent="0.5">
      <c r="A4" s="31" t="s">
        <v>28</v>
      </c>
    </row>
    <row r="5" spans="1:1" x14ac:dyDescent="0.5">
      <c r="A5" s="32" t="s">
        <v>30</v>
      </c>
    </row>
    <row r="6" spans="1:1" x14ac:dyDescent="0.5">
      <c r="A6" s="30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Model8</vt:lpstr>
      <vt:lpstr>ModerationEffect</vt:lpstr>
      <vt:lpstr>ConditionalEffect</vt:lpstr>
      <vt:lpstr>ModerationEffect2</vt:lpstr>
      <vt:lpstr>ConditionalEffect2</vt:lpstr>
      <vt:lpstr>ModeratedMediationDirect</vt:lpstr>
      <vt:lpstr>ModeratedMediationIndirect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2019-06-12T15:40:31Z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